
<file path=[Content_Types].xml><?xml version="1.0" encoding="utf-8"?>
<Types xmlns="http://schemas.openxmlformats.org/package/2006/content-types">
  <Override PartName="/xl/_rels/workbook.xml.rels" ContentType="application/vnd.openxmlformats-package.relationships+xml"/>
  <Override PartName="/xl/sharedStrings.xml" ContentType="application/vnd.openxmlformats-officedocument.spreadsheetml.sharedStrings+xml"/>
  <Override PartName="/xl/worksheets/sheet8.xml" ContentType="application/vnd.openxmlformats-officedocument.spreadsheetml.worksheet+xml"/>
  <Override PartName="/xl/worksheets/_rels/sheet1.xml.rels" ContentType="application/vnd.openxmlformats-package.relationships+xml"/>
  <Override PartName="/xl/worksheets/sheet7.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bout" sheetId="1" state="visible" r:id="rId2"/>
    <sheet name="GSTR-1 Consolidated" sheetId="2" state="visible" r:id="rId3"/>
    <sheet name="GSTR-3B Consolidated" sheetId="3" state="visible" r:id="rId4"/>
    <sheet name="GSTR-1 vs. GSTR-3B " sheetId="4" state="visible" r:id="rId5"/>
    <sheet name="GSTR-2A vs. GSTR-3B" sheetId="5" state="visible" r:id="rId6"/>
    <sheet name="Raw Data Consolidated" sheetId="6" state="visible" r:id="rId7"/>
    <sheet name="GSTR-1 By Customer" sheetId="7" state="visible" r:id="rId8"/>
    <sheet name="GSTR-2A By Vendor" sheetId="8" state="visible" r:id="rId9"/>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<sst xmlns="http://schemas.openxmlformats.org/spreadsheetml/2006/main" count="8491" uniqueCount="667">
  <si>
    <t xml:space="preserve">PAN-Level GSTR-1 vs GSTR-2A vs GSTR-3B Yearly Report produced by GSTZen Software</t>
  </si>
  <si>
    <t xml:space="preserve">Thank you for using GSTZen https://www.gstzen.in for your GST Compliance and Return filing needs.
This file compares a Business Entity's (PAN-level) GSTR-1, GSTR-2A, and GSTR-3B data against their Sales and Purchase Registers. You can customize this Excel file with your own working and upload it back to GSTZen.
While customizing this file, do not modify the Raw Data Consolidated, GSTR-1 By Customer, and GSTR-2A by Vendor sheets. You can make changes to any other sheet, add new sheets with your own formatting, formulas, and pivots. We hope you like this feature!</t>
  </si>
  <si>
    <t xml:space="preserve">Version History</t>
  </si>
  <si>
    <t xml:space="preserve">Description</t>
  </si>
  <si>
    <t xml:space="preserve">Number</t>
  </si>
  <si>
    <t xml:space="preserve">Date</t>
  </si>
  <si>
    <t xml:space="preserve">URL</t>
  </si>
  <si>
    <t xml:space="preserve">Initial Release</t>
  </si>
  <si>
    <t xml:space="preserve">0.0.1</t>
  </si>
  <si>
    <t xml:space="preserve">XLS</t>
  </si>
  <si>
    <t xml:space="preserve">Total</t>
  </si>
  <si>
    <t xml:space="preserve">6.1 Payment of Tax - Tax paid using Input Tax Credit (ITC)</t>
  </si>
  <si>
    <t xml:space="preserve">6.1 Payment of Tax - Total Tax Paid</t>
  </si>
  <si>
    <t xml:space="preserve">IGST</t>
  </si>
  <si>
    <t xml:space="preserve">CGST</t>
  </si>
  <si>
    <t xml:space="preserve">SGST</t>
  </si>
  <si>
    <t xml:space="preserve">Cess</t>
  </si>
  <si>
    <t xml:space="preserve">Domestic Outward Supply (from GSTR-1 Invoices) - Table 4, 5, 7, 9 in GSTR-1 vs Table 3.1 (a) in GSTR-3B</t>
  </si>
  <si>
    <t xml:space="preserve">Taxable Value (1)</t>
  </si>
  <si>
    <t xml:space="preserve">Taxable Value (3B)</t>
  </si>
  <si>
    <t xml:space="preserve">Taxable Value (Diff.)</t>
  </si>
  <si>
    <t xml:space="preserve">IGST (1)</t>
  </si>
  <si>
    <t xml:space="preserve">IGST (3B)</t>
  </si>
  <si>
    <t xml:space="preserve">IGST (Diff.)</t>
  </si>
  <si>
    <t xml:space="preserve">CGST (1)</t>
  </si>
  <si>
    <t xml:space="preserve">CGST (3B)</t>
  </si>
  <si>
    <t xml:space="preserve">CGST (Diff.)</t>
  </si>
  <si>
    <t xml:space="preserve">SGST (1)</t>
  </si>
  <si>
    <t xml:space="preserve">SGST (3B)</t>
  </si>
  <si>
    <t xml:space="preserve">SGST (Diff.)</t>
  </si>
  <si>
    <t xml:space="preserve">Cess (1)</t>
  </si>
  <si>
    <t xml:space="preserve">Cess (3B)</t>
  </si>
  <si>
    <t xml:space="preserve">Cess (Diff.)</t>
  </si>
  <si>
    <t xml:space="preserve">Domestic Outward Supply (from GSTR-1 Summary) - Table 4, 5, 7, 9, 10, 11 in GSTR-1 vs Table 3.1 (a) in GSTR-3B</t>
  </si>
  <si>
    <t xml:space="preserve">Export (from GSTR-1 Invoices) - Table 6 in GSTR-1 vs Table 3.1 (b) in GSTR-3B</t>
  </si>
  <si>
    <t xml:space="preserve">Export (from GSTR-1 Summary) - Table 6 in GSTR-1 vs Table 3.1 (b) in GSTR-3B</t>
  </si>
  <si>
    <t xml:space="preserve">Nil-rated, Exempt, Non-GST Supply - Table 8 in GSTR-1 vs Table 3.1 (c) and 3.1 (e) in GSTR-3B</t>
  </si>
  <si>
    <t xml:space="preserve">Value (1)</t>
  </si>
  <si>
    <t xml:space="preserve">Value (3B)</t>
  </si>
  <si>
    <t xml:space="preserve">Value (Diff.)</t>
  </si>
  <si>
    <t xml:space="preserve">X - Table 4(A) (5) and 4(D) in GSTR-3B vs Y - B2B and CDN (excl. Reverse Charge) Sections of GSTR-2A</t>
  </si>
  <si>
    <t xml:space="preserve">IGST (X)</t>
  </si>
  <si>
    <t xml:space="preserve">IGST (Y)</t>
  </si>
  <si>
    <t xml:space="preserve">CGST (X)</t>
  </si>
  <si>
    <t xml:space="preserve">CGST (Y)</t>
  </si>
  <si>
    <t xml:space="preserve">SGST (X)</t>
  </si>
  <si>
    <t xml:space="preserve">SGST (Y)</t>
  </si>
  <si>
    <t xml:space="preserve">Cess (X)</t>
  </si>
  <si>
    <t xml:space="preserve">Cess (Y)</t>
  </si>
  <si>
    <t xml:space="preserve">X - Table 4(A)(2) and 4(A)(3) of GSTR-3B versus Y - Table 3.1 (d) of GSTR-3B</t>
  </si>
  <si>
    <t xml:space="preserve">ABCD1234A</t>
  </si>
  <si>
    <t xml:space="preserve">Name</t>
  </si>
  <si>
    <t xml:space="preserve">Demo Company Ltd.</t>
  </si>
  <si>
    <t xml:space="preserve">Financial Year</t>
  </si>
  <si>
    <t xml:space="preserve">2017-18</t>
  </si>
  <si>
    <t xml:space="preserve">B2B Invoices - 4A, 4B, 4C, 6B, 6C | Taxable Value</t>
  </si>
  <si>
    <t xml:space="preserve">B2B Invoices - 4A, 4B, 4C, 6B, 6C | IGST</t>
  </si>
  <si>
    <t xml:space="preserve">B2B Invoices - 4A, 4B, 4C, 6B, 6C | CGST</t>
  </si>
  <si>
    <t xml:space="preserve">B2B Invoices - 4A, 4B, 4C, 6B, 6C | SGST</t>
  </si>
  <si>
    <t xml:space="preserve">B2B Invoices - 4A, 4B, 4C, 6B, 6C | Cess</t>
  </si>
  <si>
    <t xml:space="preserve">B2C Invoices - 5A, 5B - B2C (Large) | Taxable Value</t>
  </si>
  <si>
    <t xml:space="preserve">B2C Invoices - 5A, 5B - B2C (Large) | IGST</t>
  </si>
  <si>
    <t xml:space="preserve">B2C Invoices - 5A, 5B - B2C (Large) | Cess</t>
  </si>
  <si>
    <t xml:space="preserve">B2C Invoices 7 - B2C (Others) | Taxable Value</t>
  </si>
  <si>
    <t xml:space="preserve">B2C Invoices 7 - B2C (Others) | IGST</t>
  </si>
  <si>
    <t xml:space="preserve">B2C Invoices 7 - B2C (Others) | CGST</t>
  </si>
  <si>
    <t xml:space="preserve">B2C Invoices 7 - B2C (Others) | SGST</t>
  </si>
  <si>
    <t xml:space="preserve">B2C Invoices 7 - B2C (Others) | Cess</t>
  </si>
  <si>
    <t xml:space="preserve">Exports Invoices - 6A | Taxable Value</t>
  </si>
  <si>
    <t xml:space="preserve">Exports Invoices - 6A | IGST</t>
  </si>
  <si>
    <t xml:space="preserve">Nil rated, exempted and non GST outward supplies - 8 | Nil-rated Supply</t>
  </si>
  <si>
    <t xml:space="preserve">Nil rated, exempted and non GST outward supplies - 8 | Exempt Supply</t>
  </si>
  <si>
    <t xml:space="preserve">Nil rated, exempted and non GST outward supplies - 8 | Non-GST Supply</t>
  </si>
  <si>
    <t xml:space="preserve">Credit/Debit Notes - 9B (Registered) | Taxable Value</t>
  </si>
  <si>
    <t xml:space="preserve">Credit/Debit Notes - 9B (Registered) | IGST</t>
  </si>
  <si>
    <t xml:space="preserve">Credit/Debit Notes - 9B (Registered) | CGST</t>
  </si>
  <si>
    <t xml:space="preserve">Credit/Debit Notes - 9B (Registered) | SGST</t>
  </si>
  <si>
    <t xml:space="preserve">Credit/Debit Notes - 9B (Registered) | Cess</t>
  </si>
  <si>
    <t xml:space="preserve">Credit/Debit Notes - 9B (Unregistered) | Taxable Value</t>
  </si>
  <si>
    <t xml:space="preserve">Credit/Debit Notes - 9B (Unregistered) | IGST</t>
  </si>
  <si>
    <t xml:space="preserve">Credit/Debit Notes - 9B (Unregistered) | Cess</t>
  </si>
  <si>
    <t xml:space="preserve">Tax Liability (Advances Received) - 11A(1), 11A(2) | Taxable Value</t>
  </si>
  <si>
    <t xml:space="preserve">Tax Liability (Advances Received) - 11A(1), 11A(2) | IGST</t>
  </si>
  <si>
    <t xml:space="preserve">Tax Liability (Advances Received) - 11A(1), 11A(2) | CGST</t>
  </si>
  <si>
    <t xml:space="preserve">Tax Liability (Advances Received) - 11A(1), 11A(2) | SGST</t>
  </si>
  <si>
    <t xml:space="preserve">Tax Liability (Advances Received) - 11A(1), 11A(2) | Cess</t>
  </si>
  <si>
    <t xml:space="preserve">Adjustment of Advances - 11B(1), 11B(2) | Taxable Value</t>
  </si>
  <si>
    <t xml:space="preserve">Adjustment of Advances - 11B(1), 11B(2) | IGST</t>
  </si>
  <si>
    <t xml:space="preserve">Adjustment of Advances - 11B(1), 11B(2) | CGST</t>
  </si>
  <si>
    <t xml:space="preserve">Adjustment of Advances - 11B(1), 11B(2) | SGST</t>
  </si>
  <si>
    <t xml:space="preserve">Adjustment of Advances - 11B(1), 11B(2) | Cess</t>
  </si>
  <si>
    <t xml:space="preserve">Amended B2B Invoices - 9A | Taxable Value</t>
  </si>
  <si>
    <t xml:space="preserve">Amended B2B Invoices - 9A | IGST</t>
  </si>
  <si>
    <t xml:space="preserve">Amended B2B Invoices - 9A | CGST</t>
  </si>
  <si>
    <t xml:space="preserve">Amended B2B Invoices - 9A | SGST</t>
  </si>
  <si>
    <t xml:space="preserve">Amended B2B Invoices - 9A | Cess</t>
  </si>
  <si>
    <t xml:space="preserve">Amended B2C (Large) Invoices - 9A | Taxable Value</t>
  </si>
  <si>
    <t xml:space="preserve">Amended B2C (Large) Invoices - 9A | IGST</t>
  </si>
  <si>
    <t xml:space="preserve">Amended B2C (Large) Invoices - 9A | Cess</t>
  </si>
  <si>
    <t xml:space="preserve">Amended B2C (Others) - 10 | Taxable Value</t>
  </si>
  <si>
    <t xml:space="preserve">Amended B2C (Others) - 10 | IGST</t>
  </si>
  <si>
    <t xml:space="preserve">Amended B2C (Others) - 10 | CGST</t>
  </si>
  <si>
    <t xml:space="preserve">Amended B2C (Others) - 10 | SGST</t>
  </si>
  <si>
    <t xml:space="preserve">Amended B2C (Others) - 10 | Cess</t>
  </si>
  <si>
    <t xml:space="preserve">Amended Exports Invoices - 9A | Taxable Value</t>
  </si>
  <si>
    <t xml:space="preserve">Amended Exports Invoices - 9A | IGST</t>
  </si>
  <si>
    <t xml:space="preserve">Amended Credit/Debit Notes (Registered) - 9C | Taxable Value</t>
  </si>
  <si>
    <t xml:space="preserve">Amended Credit/Debit Notes (Registered) - 9C | IGST</t>
  </si>
  <si>
    <t xml:space="preserve">Amended Credit/Debit Notes (Registered) - 9C | CGST</t>
  </si>
  <si>
    <t xml:space="preserve">Amended Credit/Debit Notes (Registered) - 9C | SGST</t>
  </si>
  <si>
    <t xml:space="preserve">Amended Credit/Debit Notes (Registered) - 9C | Cess</t>
  </si>
  <si>
    <t xml:space="preserve">Amended Credit/Debit Notes (Unregistered) - 9C | Taxable Value</t>
  </si>
  <si>
    <t xml:space="preserve">Amended Credit/Debit Notes (Unregistered) - 9C | IGST</t>
  </si>
  <si>
    <t xml:space="preserve">Amended Credit/Debit Notes (Unregistered) - 9C | Cess</t>
  </si>
  <si>
    <t xml:space="preserve">Amended Tax Liability (Advance Received) - 11A | Taxable Value</t>
  </si>
  <si>
    <t xml:space="preserve">Amended Tax Liability (Advance Received) - 11A | IGST</t>
  </si>
  <si>
    <t xml:space="preserve">Amended Tax Liability (Advance Received) - 11A | CGST</t>
  </si>
  <si>
    <t xml:space="preserve">Amended Tax Liability (Advance Received) - 11A | SGST</t>
  </si>
  <si>
    <t xml:space="preserve">Amended Tax Liability (Advance Received) - 11A | Cess</t>
  </si>
  <si>
    <t xml:space="preserve">Amendment of Adjustment of Advances - 11B | Taxable Value</t>
  </si>
  <si>
    <t xml:space="preserve">Amendment of Adjustment of Advances - 11B | IGST</t>
  </si>
  <si>
    <t xml:space="preserve">Amendment of Adjustment of Advances - 11B | CGST</t>
  </si>
  <si>
    <t xml:space="preserve">Amendment of Adjustment of Advances - 11B | SGST</t>
  </si>
  <si>
    <t xml:space="preserve">Amendment of Adjustment of Advances - 11B | Cess</t>
  </si>
  <si>
    <t xml:space="preserve">3.1 (a) Outward taxable supplies (other than zero rated, nil rated and exempted) | Taxable Value</t>
  </si>
  <si>
    <t xml:space="preserve">3.1 (a) Outward taxable supplies (other than zero rated, nil rated and exempted) | IGST</t>
  </si>
  <si>
    <t xml:space="preserve">3.1 (a) Outward taxable supplies (other than zero rated, nil rated and exempted) | CGST</t>
  </si>
  <si>
    <t xml:space="preserve">3.1 (a) Outward taxable supplies (other than zero rated, nil rated and exempted) | SGST</t>
  </si>
  <si>
    <t xml:space="preserve">3.1 (a) Outward taxable supplies (other than zero rated, nil rated and exempted) | Cess</t>
  </si>
  <si>
    <t xml:space="preserve">3.1 (b) Outward taxable supplies (zero rated) | Taxable Value</t>
  </si>
  <si>
    <t xml:space="preserve">3.1 (b) Outward taxable supplies (zero rated) | IGST</t>
  </si>
  <si>
    <t xml:space="preserve">3.1 (b) Outward taxable supplies (zero rated) | Cess</t>
  </si>
  <si>
    <t xml:space="preserve">3.1 (c) Other outward supplies (Nil rated, exempted) | Value</t>
  </si>
  <si>
    <t xml:space="preserve">3.1 (d) Inward supplies (liable to reverse charge) | Taxable Value</t>
  </si>
  <si>
    <t xml:space="preserve">3.1 (d) Inward supplies (liable to reverse charge) | IGST</t>
  </si>
  <si>
    <t xml:space="preserve">3.1 (d) Inward supplies (liable to reverse charge) | CGST</t>
  </si>
  <si>
    <t xml:space="preserve">3.1 (d) Inward supplies (liable to reverse charge) | SGST</t>
  </si>
  <si>
    <t xml:space="preserve">3.1 (d) Inward supplies (liable to reverse charge) | Cess</t>
  </si>
  <si>
    <t xml:space="preserve">3.1 (e) Non-GST outward supplies | Value</t>
  </si>
  <si>
    <t xml:space="preserve">4 (A) ITC Available - (1) Import of goods | IGST</t>
  </si>
  <si>
    <t xml:space="preserve">4 (A) ITC Available - (1) Import of goods | Cess</t>
  </si>
  <si>
    <t xml:space="preserve">4 (A) ITC Available - (2) Import of services | IGST</t>
  </si>
  <si>
    <t xml:space="preserve">4 (A) ITC Available - (2) Import of services | Cess</t>
  </si>
  <si>
    <t xml:space="preserve">4 (A) ITC Available - (3) Inward supplies liable to reverse charge (other than 1 and 2) | IGST</t>
  </si>
  <si>
    <t xml:space="preserve">4 (A) ITC Available - (3) Inward supplies liable to reverse charge (other than 1 and 2) | CGST</t>
  </si>
  <si>
    <t xml:space="preserve">4 (A) ITC Available - (3) Inward supplies liable to reverse charge (other than 1 and 2) | SGST</t>
  </si>
  <si>
    <t xml:space="preserve">4 (A) ITC Available - (3) Inward supplies liable to reverse charge (other than 1 and 2) | Cess</t>
  </si>
  <si>
    <t xml:space="preserve">4 (A) ITC Available - (4) Inward supplies from ISD | IGST</t>
  </si>
  <si>
    <t xml:space="preserve">4 (A) ITC Available - (4) Inward supplies from ISD | CGST</t>
  </si>
  <si>
    <t xml:space="preserve">4 (A) ITC Available - (4) Inward supplies from ISD | SGST</t>
  </si>
  <si>
    <t xml:space="preserve">4 (A) ITC Available - (4) Inward supplies from ISD | Cess</t>
  </si>
  <si>
    <t xml:space="preserve">4 (A) ITC Available - (5) All other ITC | IGST</t>
  </si>
  <si>
    <t xml:space="preserve">4 (A) ITC Available - (5) All other ITC | CGST</t>
  </si>
  <si>
    <t xml:space="preserve">4 (A) ITC Available - (5) All other ITC | SGST</t>
  </si>
  <si>
    <t xml:space="preserve">4 (A) ITC Available - (5) All other ITC | Cess</t>
  </si>
  <si>
    <t xml:space="preserve">4 (B) ITC Reversed - (1) As per rules 42 and 43 of CGST Rules | IGST</t>
  </si>
  <si>
    <t xml:space="preserve">4 (B) ITC Reversed - (1) As per rules 42 and 43 of CGST Rules | CGST</t>
  </si>
  <si>
    <t xml:space="preserve">4 (B) ITC Reversed - (1) As per rules 42 and 43 of CGST Rules | SGST</t>
  </si>
  <si>
    <t xml:space="preserve">4 (B) ITC Reversed - (1) As per rules 42 and 43 of CGST Rules | Cess</t>
  </si>
  <si>
    <t xml:space="preserve">4 (B) ITC Reversed - (2) Others | IGST</t>
  </si>
  <si>
    <t xml:space="preserve">4 (B) ITC Reversed - (2) Others | CGST</t>
  </si>
  <si>
    <t xml:space="preserve">4 (B) ITC Reversed - (2) Others | SGST</t>
  </si>
  <si>
    <t xml:space="preserve">4 (B) ITC Reversed - (2) Others | Cess</t>
  </si>
  <si>
    <t xml:space="preserve">4 (C) Net ITC Available 4(A) - 4(B) | IGST</t>
  </si>
  <si>
    <t xml:space="preserve">4 (C) Net ITC Available 4(A) - 4(B) | CGST</t>
  </si>
  <si>
    <t xml:space="preserve">4 (C) Net ITC Available 4(A) - 4(B) | SGST</t>
  </si>
  <si>
    <t xml:space="preserve">4 (C) Net ITC Available 4(A) - 4(B) | Cess</t>
  </si>
  <si>
    <t xml:space="preserve">4 (D) Ineligible ITC - (1) As per section 17(5) | IGST</t>
  </si>
  <si>
    <t xml:space="preserve">4 (D) Ineligible ITC - (1) As per section 17(5) | CGST</t>
  </si>
  <si>
    <t xml:space="preserve">4 (D) Ineligible ITC - (1) As per section 17(5) | SGST</t>
  </si>
  <si>
    <t xml:space="preserve">4 (D) Ineligible ITC - (1) As per section 17(5) | Cess</t>
  </si>
  <si>
    <t xml:space="preserve">4 (D) Ineligible ITC - (2) Others | IGST</t>
  </si>
  <si>
    <t xml:space="preserve">4 (D) Ineligible ITC - (2) Others | CGST</t>
  </si>
  <si>
    <t xml:space="preserve">4 (D) Ineligible ITC - (2) Others | SGST</t>
  </si>
  <si>
    <t xml:space="preserve">4 (D) Ineligible ITC - (2) Others | Cess</t>
  </si>
  <si>
    <t xml:space="preserve">5 - Value of Exempt, Nil-Rated Inward Supply | Intra-State</t>
  </si>
  <si>
    <t xml:space="preserve">5 - Value of Exempt, Nil-Rated Inward Supply | Inter-State</t>
  </si>
  <si>
    <t xml:space="preserve">5 - Value of Non-GST Inward Supply | Intra-State</t>
  </si>
  <si>
    <t xml:space="preserve">5 - Value of Non-GST Inward Supply | Inter-State</t>
  </si>
  <si>
    <t xml:space="preserve">6.1 Payment of Tax - Tax Payable | IGST</t>
  </si>
  <si>
    <t xml:space="preserve">6.1 Payment of Tax - Tax Payable | CGST</t>
  </si>
  <si>
    <t xml:space="preserve">6.1 Payment of Tax - Tax Payable | SGST</t>
  </si>
  <si>
    <t xml:space="preserve">6.1 Payment of Tax - Tax Payable | Cess</t>
  </si>
  <si>
    <t xml:space="preserve">6.1 Payment of Tax - Interest Payable | IGST</t>
  </si>
  <si>
    <t xml:space="preserve">6.1 Payment of Tax - Interest Payable | CGST</t>
  </si>
  <si>
    <t xml:space="preserve">6.1 Payment of Tax - Interest Payable | SGST</t>
  </si>
  <si>
    <t xml:space="preserve">6.1 Payment of Tax - Interest Payable | Cess</t>
  </si>
  <si>
    <t xml:space="preserve">6.1 Payment of Tax - Late Fee Payable | CGST</t>
  </si>
  <si>
    <t xml:space="preserve">6.1 Payment of Tax - Late Fee Payable | SGST</t>
  </si>
  <si>
    <t xml:space="preserve">6.1 Payment of Tax - Tax paid in Cash | IGST</t>
  </si>
  <si>
    <t xml:space="preserve">6.1 Payment of Tax - Tax paid in Cash | CGST</t>
  </si>
  <si>
    <t xml:space="preserve">6.1 Payment of Tax - Tax paid in Cash | SGST</t>
  </si>
  <si>
    <t xml:space="preserve">6.1 Payment of Tax - Tax paid in Cash | Cess</t>
  </si>
  <si>
    <t xml:space="preserve">6.1 Payment of Tax - Interest paid in Cash | IGST</t>
  </si>
  <si>
    <t xml:space="preserve">6.1 Payment of Tax - Interest paid in Cash | CGST</t>
  </si>
  <si>
    <t xml:space="preserve">6.1 Payment of Tax - Interest paid in Cash | SGST</t>
  </si>
  <si>
    <t xml:space="preserve">6.1 Payment of Tax - Interest paid in Cash | Cess</t>
  </si>
  <si>
    <t xml:space="preserve">6.1 Payment of Tax - Late Fee paid in Cash | CGST</t>
  </si>
  <si>
    <t xml:space="preserve">6.1 Payment of Tax - Late Fee paid in Cash | SGST</t>
  </si>
  <si>
    <t xml:space="preserve">6.1 Payment of Tax - IGST using IGST</t>
  </si>
  <si>
    <t xml:space="preserve">6.1 Payment of Tax - IGST using CGST</t>
  </si>
  <si>
    <t xml:space="preserve">6.1 Payment of Tax - IGST using SGST</t>
  </si>
  <si>
    <t xml:space="preserve">6.1 Payment of Tax - CGST using IGST</t>
  </si>
  <si>
    <t xml:space="preserve">6.1 Payment of Tax - CGST using CGST</t>
  </si>
  <si>
    <t xml:space="preserve">6.1 Payment of Tax - SGST using IGST</t>
  </si>
  <si>
    <t xml:space="preserve">6.1 Payment of Tax - SGST using SGST</t>
  </si>
  <si>
    <t xml:space="preserve">6.1 Payment of Tax - Cess using Cess</t>
  </si>
  <si>
    <t xml:space="preserve">Doc. Type</t>
  </si>
  <si>
    <t xml:space="preserve">Invoice Month</t>
  </si>
  <si>
    <t xml:space="preserve">Filing Period</t>
  </si>
  <si>
    <t xml:space="preserve">Invoice Type</t>
  </si>
  <si>
    <t xml:space="preserve">Customer GSTIN</t>
  </si>
  <si>
    <t xml:space="preserve">Customer Name</t>
  </si>
  <si>
    <t xml:space="preserve">POS State</t>
  </si>
  <si>
    <t xml:space="preserve">Reverse Charge</t>
  </si>
  <si>
    <t xml:space="preserve">Tax Rate</t>
  </si>
  <si>
    <t xml:space="preserve">Filing Status</t>
  </si>
  <si>
    <t xml:space="preserve">Your Taxable Amount</t>
  </si>
  <si>
    <t xml:space="preserve">Your IGST Amount</t>
  </si>
  <si>
    <t xml:space="preserve">Your CGST Amount</t>
  </si>
  <si>
    <t xml:space="preserve">Your SGST Amount</t>
  </si>
  <si>
    <t xml:space="preserve">Your Cess Amount</t>
  </si>
  <si>
    <t xml:space="preserve">Portal Taxable Amount</t>
  </si>
  <si>
    <t xml:space="preserve">Portal IGST Amount</t>
  </si>
  <si>
    <t xml:space="preserve">Portal CGST Amount</t>
  </si>
  <si>
    <t xml:space="preserve">Portal SGST Amount</t>
  </si>
  <si>
    <t xml:space="preserve">Portal Cess Amount</t>
  </si>
  <si>
    <t xml:space="preserve">Taxable Amount (Diff.)</t>
  </si>
  <si>
    <t xml:space="preserve">IGST Amount (Diff.)</t>
  </si>
  <si>
    <t xml:space="preserve">CGST Amount (Diff.)</t>
  </si>
  <si>
    <t xml:space="preserve">SGST Amount (Diff.)</t>
  </si>
  <si>
    <t xml:space="preserve">Cess Amount (Diff.)</t>
  </si>
  <si>
    <t xml:space="preserve">GSTR-1 Table</t>
  </si>
  <si>
    <t xml:space="preserve">Amended / Cancelled</t>
  </si>
  <si>
    <t xml:space="preserve">Filing Period (FY)</t>
  </si>
  <si>
    <t xml:space="preserve">Taxpayer GSTIN</t>
  </si>
  <si>
    <t xml:space="preserve">I</t>
  </si>
  <si>
    <t xml:space="preserve">R</t>
  </si>
  <si>
    <t xml:space="preserve">03CPUCS6903D1ZF</t>
  </si>
  <si>
    <t xml:space="preserve">Sun Auto Ltd.</t>
  </si>
  <si>
    <t xml:space="preserve">03 - PB</t>
  </si>
  <si>
    <t xml:space="preserve">N</t>
  </si>
  <si>
    <t xml:space="preserve">4A</t>
  </si>
  <si>
    <t xml:space="preserve">01ABCDE1234A2H</t>
  </si>
  <si>
    <t xml:space="preserve">08XSECH0131W1ZI</t>
  </si>
  <si>
    <t xml:space="preserve">Bharti Power Ltd.</t>
  </si>
  <si>
    <t xml:space="preserve">08 - RJ</t>
  </si>
  <si>
    <t xml:space="preserve">09QHHCJ7430R1ZZ</t>
  </si>
  <si>
    <t xml:space="preserve">Tata Transport Ltd.</t>
  </si>
  <si>
    <t xml:space="preserve">09 - UP</t>
  </si>
  <si>
    <t xml:space="preserve">19JRTCX7614O1ZY</t>
  </si>
  <si>
    <t xml:space="preserve">Mahindra &amp; Mahindra Finance Ltd.</t>
  </si>
  <si>
    <t xml:space="preserve">19 - WB</t>
  </si>
  <si>
    <t xml:space="preserve">22OABCV3753N1ZR</t>
  </si>
  <si>
    <t xml:space="preserve">ICICI Motors Ltd.</t>
  </si>
  <si>
    <t xml:space="preserve">22 - CG</t>
  </si>
  <si>
    <t xml:space="preserve">22QSNCJ3241O1ZV</t>
  </si>
  <si>
    <t xml:space="preserve">Hero Petrochemicals Ltd.</t>
  </si>
  <si>
    <t xml:space="preserve">23MIJCK7251J1ZK</t>
  </si>
  <si>
    <t xml:space="preserve">Axis Software Ltd.</t>
  </si>
  <si>
    <t xml:space="preserve">23 - MP</t>
  </si>
  <si>
    <t xml:space="preserve">24YVZCJ6386B1Z8</t>
  </si>
  <si>
    <t xml:space="preserve">ICICI Auto Ltd.</t>
  </si>
  <si>
    <t xml:space="preserve">24 - GJ</t>
  </si>
  <si>
    <t xml:space="preserve">24VCQCC8378E1ZK</t>
  </si>
  <si>
    <t xml:space="preserve">Infosys Bank Ltd.</t>
  </si>
  <si>
    <t xml:space="preserve">24HDFCF6237Q1ZT</t>
  </si>
  <si>
    <t xml:space="preserve">Bajaj Transport Ltd.</t>
  </si>
  <si>
    <t xml:space="preserve">27PGXCE7535J1Z3</t>
  </si>
  <si>
    <t xml:space="preserve">Wipro Consultancy Ltd.</t>
  </si>
  <si>
    <t xml:space="preserve">27 - MH</t>
  </si>
  <si>
    <t xml:space="preserve">27EROCN2510Y1ZG</t>
  </si>
  <si>
    <t xml:space="preserve">Maruti Suzuki Motors Ltd.</t>
  </si>
  <si>
    <t xml:space="preserve">27WYOCF7509Y1ZB</t>
  </si>
  <si>
    <t xml:space="preserve">Infosys Industries Ltd.</t>
  </si>
  <si>
    <t xml:space="preserve">29JPLCZ2901M1ZN</t>
  </si>
  <si>
    <t xml:space="preserve">Tata Techonolgies Ltd.</t>
  </si>
  <si>
    <t xml:space="preserve">29 - KA</t>
  </si>
  <si>
    <t xml:space="preserve">36EJSCA8775A1ZO</t>
  </si>
  <si>
    <t xml:space="preserve">Dr. Reddy's Techonolgies Ltd.</t>
  </si>
  <si>
    <t xml:space="preserve">36 - TS</t>
  </si>
  <si>
    <t xml:space="preserve">36ZXSCV9255L1ZA</t>
  </si>
  <si>
    <t xml:space="preserve">Infosys Techonolgies Ltd.</t>
  </si>
  <si>
    <t xml:space="preserve">36DTWCY5851S1ZP</t>
  </si>
  <si>
    <t xml:space="preserve">ICICI Transport Ltd.</t>
  </si>
  <si>
    <t xml:space="preserve">37 - AP</t>
  </si>
  <si>
    <t xml:space="preserve">37DVTCE4006O1ZT</t>
  </si>
  <si>
    <t xml:space="preserve">Cipla Petrochemicals Ltd.</t>
  </si>
  <si>
    <t xml:space="preserve">37ZTCCW4493V1ZD</t>
  </si>
  <si>
    <t xml:space="preserve">03FPHCK5026R1Z8</t>
  </si>
  <si>
    <t xml:space="preserve">03QCSCT8173V1ZI</t>
  </si>
  <si>
    <t xml:space="preserve">Dr. Reddy's Metals Ltd.</t>
  </si>
  <si>
    <t xml:space="preserve">03UBUCS7789C1Z6</t>
  </si>
  <si>
    <t xml:space="preserve">Axis Laboratories Ltd.</t>
  </si>
  <si>
    <t xml:space="preserve">06DSGCR9840F1Z3</t>
  </si>
  <si>
    <t xml:space="preserve">Asian Finance Ltd.</t>
  </si>
  <si>
    <t xml:space="preserve">06 - HR</t>
  </si>
  <si>
    <t xml:space="preserve">08HDUCV9614G1ZA</t>
  </si>
  <si>
    <t xml:space="preserve">ICICI Metals Ltd.</t>
  </si>
  <si>
    <t xml:space="preserve">08IOICY7667O1Z5</t>
  </si>
  <si>
    <t xml:space="preserve">Reliance Auto Ltd.</t>
  </si>
  <si>
    <t xml:space="preserve">23ZLECY2436U1ZD</t>
  </si>
  <si>
    <t xml:space="preserve">Mahindra &amp; Mahindra Software Ltd.</t>
  </si>
  <si>
    <t xml:space="preserve">23PQGCB2103N1ZO</t>
  </si>
  <si>
    <t xml:space="preserve">Infosys Auto Ltd.</t>
  </si>
  <si>
    <t xml:space="preserve">27RUJCR6112P1ZA</t>
  </si>
  <si>
    <t xml:space="preserve">33UFACM8494A1ZT</t>
  </si>
  <si>
    <t xml:space="preserve">33 - TN</t>
  </si>
  <si>
    <t xml:space="preserve">03WEZCG3722M1ZB</t>
  </si>
  <si>
    <t xml:space="preserve">29GDYCK3735I1ZF</t>
  </si>
  <si>
    <t xml:space="preserve">Larsen &amp; Toubro Gas Ltd.</t>
  </si>
  <si>
    <t xml:space="preserve">33IRBCI0316C1ZA</t>
  </si>
  <si>
    <t xml:space="preserve">ICICI Consultancy Ltd.</t>
  </si>
  <si>
    <t xml:space="preserve">09GOHCO6260D1ZG</t>
  </si>
  <si>
    <t xml:space="preserve">Bajaj Techonolgies Ltd.</t>
  </si>
  <si>
    <t xml:space="preserve">33HROCU9094R1ZY</t>
  </si>
  <si>
    <t xml:space="preserve">Reliance Motors Ltd.</t>
  </si>
  <si>
    <t xml:space="preserve">01HPOCO0716O1ZA</t>
  </si>
  <si>
    <t xml:space="preserve">Wipro Laboratories Ltd.</t>
  </si>
  <si>
    <t xml:space="preserve">01 - JK</t>
  </si>
  <si>
    <t xml:space="preserve">01INBCT6244H1ZP</t>
  </si>
  <si>
    <t xml:space="preserve">HDFC Pharmaceuticals Ltd.</t>
  </si>
  <si>
    <t xml:space="preserve">09EYACO1213H1ZE</t>
  </si>
  <si>
    <t xml:space="preserve">Reliance Consultancy Ltd.</t>
  </si>
  <si>
    <t xml:space="preserve">C</t>
  </si>
  <si>
    <t xml:space="preserve">Maruti Suzuki Steel Ltd.</t>
  </si>
  <si>
    <t xml:space="preserve">9B</t>
  </si>
  <si>
    <t xml:space="preserve">06SIACY8917K1ZW</t>
  </si>
  <si>
    <t xml:space="preserve">Sun Gas Ltd.</t>
  </si>
  <si>
    <t xml:space="preserve">Sun Software Ltd.</t>
  </si>
  <si>
    <t xml:space="preserve">19PWSCW3399T1Z0</t>
  </si>
  <si>
    <t xml:space="preserve">Asian Petrochemicals Ltd.</t>
  </si>
  <si>
    <t xml:space="preserve">D</t>
  </si>
  <si>
    <t xml:space="preserve">22BQYCB9588H1ZW</t>
  </si>
  <si>
    <t xml:space="preserve">Bajaj Pharmaceuticals Ltd.</t>
  </si>
  <si>
    <t xml:space="preserve">Axis Transport Ltd.</t>
  </si>
  <si>
    <t xml:space="preserve">ITC Transport Ltd.</t>
  </si>
  <si>
    <t xml:space="preserve">Axis Pharmaceuticals Ltd.</t>
  </si>
  <si>
    <t xml:space="preserve">29CFMCW8077O1ZQ</t>
  </si>
  <si>
    <t xml:space="preserve">Axis Auto Ltd.</t>
  </si>
  <si>
    <t xml:space="preserve">Tata Metals Ltd.</t>
  </si>
  <si>
    <t xml:space="preserve">Cipla Metals Ltd.</t>
  </si>
  <si>
    <t xml:space="preserve">Larsen &amp; Toubro Software Ltd.</t>
  </si>
  <si>
    <t xml:space="preserve">Maruti Suzuki Software Ltd.</t>
  </si>
  <si>
    <t xml:space="preserve">ICICI Software Ltd.</t>
  </si>
  <si>
    <t xml:space="preserve">Unilever Metals Ltd.</t>
  </si>
  <si>
    <t xml:space="preserve">Wipro Metals Ltd.</t>
  </si>
  <si>
    <t xml:space="preserve">Bajaj Auto Ltd.</t>
  </si>
  <si>
    <t xml:space="preserve">ITC Steel Ltd.</t>
  </si>
  <si>
    <t xml:space="preserve">Tata Steel Ltd.</t>
  </si>
  <si>
    <t xml:space="preserve">Infosys Laboratories Ltd.</t>
  </si>
  <si>
    <t xml:space="preserve">ICICI Petrochemicals Ltd.</t>
  </si>
  <si>
    <t xml:space="preserve">Unilever Auto Ltd.</t>
  </si>
  <si>
    <t xml:space="preserve">Reliance Pharmaceuticals Ltd.</t>
  </si>
  <si>
    <t xml:space="preserve">Sun Steel Ltd.</t>
  </si>
  <si>
    <t xml:space="preserve">Unilever Laboratories Ltd.</t>
  </si>
  <si>
    <t xml:space="preserve">Bharti Petrochemicals Ltd.</t>
  </si>
  <si>
    <t xml:space="preserve">Bajaj Industries Ltd.</t>
  </si>
  <si>
    <t xml:space="preserve">HDFC Transport Ltd.</t>
  </si>
  <si>
    <t xml:space="preserve">Cipla Techonolgies Ltd.</t>
  </si>
  <si>
    <t xml:space="preserve">Asian Auto Ltd.</t>
  </si>
  <si>
    <t xml:space="preserve">Unilever Industries Ltd.</t>
  </si>
  <si>
    <t xml:space="preserve">Supplier GSTIN</t>
  </si>
  <si>
    <t xml:space="preserve">Supplier Name</t>
  </si>
  <si>
    <t xml:space="preserve">Supplier Filing Status</t>
  </si>
  <si>
    <t xml:space="preserve">GSTR-2A Table</t>
  </si>
  <si>
    <t xml:space="preserve">ITC Eligibility (ISD)</t>
  </si>
  <si>
    <t xml:space="preserve">01ULLCD4860B1ZX</t>
  </si>
  <si>
    <t xml:space="preserve">Hero Laboratories Ltd.</t>
  </si>
  <si>
    <t xml:space="preserve">Y</t>
  </si>
  <si>
    <t xml:space="preserve">3</t>
  </si>
  <si>
    <t xml:space="preserve">01JIGCP9177M1Z8</t>
  </si>
  <si>
    <t xml:space="preserve">Bharti Transport Ltd.</t>
  </si>
  <si>
    <t xml:space="preserve">01POHCC3951R1Z6</t>
  </si>
  <si>
    <t xml:space="preserve">01BBYCS5326V1Z9</t>
  </si>
  <si>
    <t xml:space="preserve">Maruti Suzuki Power Ltd.</t>
  </si>
  <si>
    <t xml:space="preserve">01MPDCD0593E1Z1</t>
  </si>
  <si>
    <t xml:space="preserve">Wipro Bank Ltd.</t>
  </si>
  <si>
    <t xml:space="preserve">01IUMCF8859O1ZI</t>
  </si>
  <si>
    <t xml:space="preserve">Mahindra &amp; Mahindra Motors Ltd.</t>
  </si>
  <si>
    <t xml:space="preserve">01OOACT6130S1Z2</t>
  </si>
  <si>
    <t xml:space="preserve">Tata Power Ltd.</t>
  </si>
  <si>
    <t xml:space="preserve">01RFCCJ3877A1ZB</t>
  </si>
  <si>
    <t xml:space="preserve">Infosys Power Ltd.</t>
  </si>
  <si>
    <t xml:space="preserve">01GEICW5085M1ZK</t>
  </si>
  <si>
    <t xml:space="preserve">Reliance Petrochemicals Ltd.</t>
  </si>
  <si>
    <t xml:space="preserve">01ETQCS7438L1ZO</t>
  </si>
  <si>
    <t xml:space="preserve">ITC Motors Ltd.</t>
  </si>
  <si>
    <t xml:space="preserve">01AVDCC0794S1Z6</t>
  </si>
  <si>
    <t xml:space="preserve">HDFC Laboratories Ltd.</t>
  </si>
  <si>
    <t xml:space="preserve">01MRVCL0922F1ZG</t>
  </si>
  <si>
    <t xml:space="preserve">Hero Consultancy Ltd.</t>
  </si>
  <si>
    <t xml:space="preserve">01WDJCT8586N1ZU</t>
  </si>
  <si>
    <t xml:space="preserve">Bajaj Laboratories Ltd.</t>
  </si>
  <si>
    <t xml:space="preserve">01NWZCD3604E1ZA</t>
  </si>
  <si>
    <t xml:space="preserve">Sun Consultancy Ltd.</t>
  </si>
  <si>
    <t xml:space="preserve">02DWOCK2895Y1ZY</t>
  </si>
  <si>
    <t xml:space="preserve">Larsen &amp; Toubro Transport Ltd.</t>
  </si>
  <si>
    <t xml:space="preserve">03KBPCK6074W1Z4</t>
  </si>
  <si>
    <t xml:space="preserve">Asian Metals Ltd.</t>
  </si>
  <si>
    <t xml:space="preserve">06CMZCP4627E1ZA</t>
  </si>
  <si>
    <t xml:space="preserve">Asian Pharmaceuticals Ltd.</t>
  </si>
  <si>
    <t xml:space="preserve">06ZMNCN2088L1ZJ</t>
  </si>
  <si>
    <t xml:space="preserve">Reliance Power Ltd.</t>
  </si>
  <si>
    <t xml:space="preserve">06LMHCL8462K1Z1</t>
  </si>
  <si>
    <t xml:space="preserve">Mahindra &amp; Mahindra Metals Ltd.</t>
  </si>
  <si>
    <t xml:space="preserve">07OWECN8704R1Z6</t>
  </si>
  <si>
    <t xml:space="preserve">09BFZCH5009M1ZH</t>
  </si>
  <si>
    <t xml:space="preserve">Dr. Reddy's Auto Ltd.</t>
  </si>
  <si>
    <t xml:space="preserve">24IYRCK6589B1ZK</t>
  </si>
  <si>
    <t xml:space="preserve">HDFC Motors Ltd.</t>
  </si>
  <si>
    <t xml:space="preserve">24KEOCD1130S1ZV</t>
  </si>
  <si>
    <t xml:space="preserve">ITC Pharmaceuticals Ltd.</t>
  </si>
  <si>
    <t xml:space="preserve">24VFJCK5976W1ZE</t>
  </si>
  <si>
    <t xml:space="preserve">Bharti Techonolgies Ltd.</t>
  </si>
  <si>
    <t xml:space="preserve">24IEECU0410N1Z3</t>
  </si>
  <si>
    <t xml:space="preserve">ITC Petrochemicals Ltd.</t>
  </si>
  <si>
    <t xml:space="preserve">24WVNCQ6819Q1ZQ</t>
  </si>
  <si>
    <t xml:space="preserve">HDFC Software Ltd.</t>
  </si>
  <si>
    <t xml:space="preserve">24HVHCC4057A1ZS</t>
  </si>
  <si>
    <t xml:space="preserve">Infosys Steel Ltd.</t>
  </si>
  <si>
    <t xml:space="preserve">24UCXCJ1735I1ZJ</t>
  </si>
  <si>
    <t xml:space="preserve">Adani Motors Ltd.</t>
  </si>
  <si>
    <t xml:space="preserve">25RBZCF7372E1ZK</t>
  </si>
  <si>
    <t xml:space="preserve">Infosys Finance Ltd.</t>
  </si>
  <si>
    <t xml:space="preserve">25TEPCT6682N1ZM</t>
  </si>
  <si>
    <t xml:space="preserve">Adani Pharmaceuticals Ltd.</t>
  </si>
  <si>
    <t xml:space="preserve">27CVYCS7473O1ZR</t>
  </si>
  <si>
    <t xml:space="preserve">Axis Consultancy Ltd.</t>
  </si>
  <si>
    <t xml:space="preserve">27GKTCD4542N1Z7</t>
  </si>
  <si>
    <t xml:space="preserve">Wipro Software Ltd.</t>
  </si>
  <si>
    <t xml:space="preserve">27MUICY1625K1ZJ</t>
  </si>
  <si>
    <t xml:space="preserve">27FIVCM6606D1ZL</t>
  </si>
  <si>
    <t xml:space="preserve">Dr. Reddy's Steel Ltd.</t>
  </si>
  <si>
    <t xml:space="preserve">27UBECZ0422E1Z1</t>
  </si>
  <si>
    <t xml:space="preserve">Tata Laboratories Ltd.</t>
  </si>
  <si>
    <t xml:space="preserve">27XPECT4415J1ZR</t>
  </si>
  <si>
    <t xml:space="preserve">Axis Gas Ltd.</t>
  </si>
  <si>
    <t xml:space="preserve">01SPXCB9341A1ZH</t>
  </si>
  <si>
    <t xml:space="preserve">27VGCCE4565O1Z8</t>
  </si>
  <si>
    <t xml:space="preserve">Adani Transport Ltd.</t>
  </si>
  <si>
    <t xml:space="preserve">4</t>
  </si>
  <si>
    <t xml:space="preserve">01NJOCR6580R1ZP</t>
  </si>
  <si>
    <t xml:space="preserve">01XFKCK5261W1ZX</t>
  </si>
  <si>
    <t xml:space="preserve">Asian Software Ltd.</t>
  </si>
  <si>
    <t xml:space="preserve">01DTWCZ0146V1Z9</t>
  </si>
  <si>
    <t xml:space="preserve">Adani Bank Ltd.</t>
  </si>
  <si>
    <t xml:space="preserve">01EJFCY6271A1Z3</t>
  </si>
  <si>
    <t xml:space="preserve">Reliance Bank Ltd.</t>
  </si>
  <si>
    <t xml:space="preserve">01XKFCJ0152V1Z6</t>
  </si>
  <si>
    <t xml:space="preserve">HDFC Gas Ltd.</t>
  </si>
  <si>
    <t xml:space="preserve">01PJCCV8339C1ZP</t>
  </si>
  <si>
    <t xml:space="preserve">01KDHCZ1879X1ZS</t>
  </si>
  <si>
    <t xml:space="preserve">Sun Petrochemicals Ltd.</t>
  </si>
  <si>
    <t xml:space="preserve">01DWECN1154F1ZS</t>
  </si>
  <si>
    <t xml:space="preserve">Maruti Suzuki Techonolgies Ltd.</t>
  </si>
  <si>
    <t xml:space="preserve">01IOWCI8073X1Z9</t>
  </si>
  <si>
    <t xml:space="preserve">Reliance Techonolgies Ltd.</t>
  </si>
  <si>
    <t xml:space="preserve">01UDACI7139M1ZV</t>
  </si>
  <si>
    <t xml:space="preserve">01BIVCJ3795G1ZO</t>
  </si>
  <si>
    <t xml:space="preserve">Dr. Reddy's Finance Ltd.</t>
  </si>
  <si>
    <t xml:space="preserve">01GMSCW1902Y1ZN</t>
  </si>
  <si>
    <t xml:space="preserve">01TLRCM8567X1ZY</t>
  </si>
  <si>
    <t xml:space="preserve">06MDACF9864U1Z4</t>
  </si>
  <si>
    <t xml:space="preserve">ICICI Bank Ltd.</t>
  </si>
  <si>
    <t xml:space="preserve">07HELCM1601X1ZE</t>
  </si>
  <si>
    <t xml:space="preserve">24NJGCD3971E1ZX</t>
  </si>
  <si>
    <t xml:space="preserve">Wipro Petrochemicals Ltd.</t>
  </si>
  <si>
    <t xml:space="preserve">25WXQCI9878E1ZX</t>
  </si>
  <si>
    <t xml:space="preserve">HDFC Petrochemicals Ltd.</t>
  </si>
  <si>
    <t xml:space="preserve">26AGICE6909N1ZR</t>
  </si>
  <si>
    <t xml:space="preserve">27BVOCA6140Q1ZU</t>
  </si>
  <si>
    <t xml:space="preserve">Dr. Reddy's Motors Ltd.</t>
  </si>
  <si>
    <t xml:space="preserve">27SQNCO3381B1Z0</t>
  </si>
  <si>
    <t xml:space="preserve">27JZQCQ4959W1Z5</t>
  </si>
  <si>
    <t xml:space="preserve">27MVQCH8873Y1ZA</t>
  </si>
  <si>
    <t xml:space="preserve">Tata Pharmaceuticals Ltd.</t>
  </si>
  <si>
    <t xml:space="preserve">27MPVCF6952Z1ZP</t>
  </si>
  <si>
    <t xml:space="preserve">Bajaj Consultancy Ltd.</t>
  </si>
  <si>
    <t xml:space="preserve">27ZBOCG1778H1ZE</t>
  </si>
  <si>
    <t xml:space="preserve">Larsen &amp; Toubro Finance Ltd.</t>
  </si>
  <si>
    <t xml:space="preserve">27MUCCZ6768Y1ZA</t>
  </si>
  <si>
    <t xml:space="preserve">27USYCN5595F1Z0</t>
  </si>
  <si>
    <t xml:space="preserve">Reliance Industries Ltd.</t>
  </si>
  <si>
    <t xml:space="preserve">27GWJCW3089M1Z4</t>
  </si>
  <si>
    <t xml:space="preserve">ITC Metals Ltd.</t>
  </si>
  <si>
    <t xml:space="preserve">01SOMCX2191X1Z3</t>
  </si>
  <si>
    <t xml:space="preserve">01YPRCU0219I1ZY</t>
  </si>
  <si>
    <t xml:space="preserve">Mahindra &amp; Mahindra Techonolgies Ltd.</t>
  </si>
  <si>
    <t xml:space="preserve">01RGFCQ1209Y1Z8</t>
  </si>
  <si>
    <t xml:space="preserve">Mahindra &amp; Mahindra Laboratories Ltd.</t>
  </si>
  <si>
    <t xml:space="preserve">01MULCD7491M1ZR</t>
  </si>
  <si>
    <t xml:space="preserve">Hero Software Ltd.</t>
  </si>
  <si>
    <t xml:space="preserve">01KUICW1221P1ZZ</t>
  </si>
  <si>
    <t xml:space="preserve">Sun Metals Ltd.</t>
  </si>
  <si>
    <t xml:space="preserve">01RYPCW8847F1Z4</t>
  </si>
  <si>
    <t xml:space="preserve">01QWYCE3761J1ZM</t>
  </si>
  <si>
    <t xml:space="preserve">01OWGCX1338D1Z7</t>
  </si>
  <si>
    <t xml:space="preserve">01JXNCT6667P1Z0</t>
  </si>
  <si>
    <t xml:space="preserve">Asian Power Ltd.</t>
  </si>
  <si>
    <t xml:space="preserve">04EOJCW8838P1ZH</t>
  </si>
  <si>
    <t xml:space="preserve">Asian Transport Ltd.</t>
  </si>
  <si>
    <t xml:space="preserve">01HSLCB1988N1Z2</t>
  </si>
  <si>
    <t xml:space="preserve">Wipro Finance Ltd.</t>
  </si>
  <si>
    <t xml:space="preserve">01NIICM7263B1Z1</t>
  </si>
  <si>
    <t xml:space="preserve">01DBMCV8485C1Z1</t>
  </si>
  <si>
    <t xml:space="preserve">01LOPCY5122W1ZF</t>
  </si>
  <si>
    <t xml:space="preserve">01VMOCR3184D1ZA</t>
  </si>
  <si>
    <t xml:space="preserve">Asian Gas Ltd.</t>
  </si>
  <si>
    <t xml:space="preserve">01KNJCT0851A1Z0</t>
  </si>
  <si>
    <t xml:space="preserve">Reliance Gas Ltd.</t>
  </si>
  <si>
    <t xml:space="preserve">01JYVCC0655M1ZT</t>
  </si>
  <si>
    <t xml:space="preserve">01PKECM6453C1ZZ</t>
  </si>
  <si>
    <t xml:space="preserve">01JNKCS1067G1ZN</t>
  </si>
  <si>
    <t xml:space="preserve">Sun Pharmaceuticals Ltd.</t>
  </si>
  <si>
    <t xml:space="preserve">01IDUCH6666Y1ZU</t>
  </si>
  <si>
    <t xml:space="preserve">Hero Techonolgies Ltd.</t>
  </si>
  <si>
    <t xml:space="preserve">01QHMCC0816O1ZV</t>
  </si>
  <si>
    <t xml:space="preserve">Bharti Laboratories Ltd.</t>
  </si>
  <si>
    <t xml:space="preserve">01YHOCN3639B1ZQ</t>
  </si>
  <si>
    <t xml:space="preserve">Reliance Metals Ltd.</t>
  </si>
  <si>
    <t xml:space="preserve">01ACMCZ1272P1ZS</t>
  </si>
  <si>
    <t xml:space="preserve">03BKSCZ7219I1Z7</t>
  </si>
  <si>
    <t xml:space="preserve">Bajaj Petrochemicals Ltd.</t>
  </si>
  <si>
    <t xml:space="preserve">03KOUCF3849L1ZY</t>
  </si>
  <si>
    <t xml:space="preserve">Wipro Motors Ltd.</t>
  </si>
  <si>
    <t xml:space="preserve">06FRECC9524S1ZW</t>
  </si>
  <si>
    <t xml:space="preserve">06VXCCX1459W1ZJ</t>
  </si>
  <si>
    <t xml:space="preserve">07APQCG3290E1ZL</t>
  </si>
  <si>
    <t xml:space="preserve">09XTECE7032D1Z6</t>
  </si>
  <si>
    <t xml:space="preserve">09UUYCG6120P1Z1</t>
  </si>
  <si>
    <t xml:space="preserve">Unilever Gas Ltd.</t>
  </si>
  <si>
    <t xml:space="preserve">24ZBWCC5800T1Z4</t>
  </si>
  <si>
    <t xml:space="preserve">27RHVCK7893I1ZK</t>
  </si>
  <si>
    <t xml:space="preserve">27EDZCW5521N1Z2</t>
  </si>
  <si>
    <t xml:space="preserve">ICICI Pharmaceuticals Ltd.</t>
  </si>
  <si>
    <t xml:space="preserve">29HGOCO9394Q1ZF</t>
  </si>
  <si>
    <t xml:space="preserve">29NBMCW2325G1ZP</t>
  </si>
  <si>
    <t xml:space="preserve">01QNUCC7831I1Z9</t>
  </si>
  <si>
    <t xml:space="preserve">Maruti Suzuki Consultancy Ltd.</t>
  </si>
  <si>
    <t xml:space="preserve">01DHKCY2116R1ZL</t>
  </si>
  <si>
    <t xml:space="preserve">01MEBCV3117C1ZM</t>
  </si>
  <si>
    <t xml:space="preserve">HDFC Bank Ltd.</t>
  </si>
  <si>
    <t xml:space="preserve">01PHKCI6331V1Z8</t>
  </si>
  <si>
    <t xml:space="preserve">01ZAICF4563W1Z9</t>
  </si>
  <si>
    <t xml:space="preserve">Mahindra &amp; Mahindra Gas Ltd.</t>
  </si>
  <si>
    <t xml:space="preserve">06PYACK6343Z1ZV</t>
  </si>
  <si>
    <t xml:space="preserve">ITC Bank Ltd.</t>
  </si>
  <si>
    <t xml:space="preserve">24KVSCV2106I1ZS</t>
  </si>
  <si>
    <t xml:space="preserve">24ZZTCD2541A1ZW</t>
  </si>
  <si>
    <t xml:space="preserve">Maruti Suzuki Finance Ltd.</t>
  </si>
  <si>
    <t xml:space="preserve">27HZVCX3668R1Z9</t>
  </si>
  <si>
    <t xml:space="preserve">27GPNCU3256D1Z6</t>
  </si>
  <si>
    <t xml:space="preserve">27STOCW2385X1ZA</t>
  </si>
  <si>
    <t xml:space="preserve">Dr. Reddy's Gas Ltd.</t>
  </si>
  <si>
    <t xml:space="preserve">27GUXCQ0959L1Z5</t>
  </si>
  <si>
    <t xml:space="preserve">33TUECC1644C1ZN</t>
  </si>
  <si>
    <t xml:space="preserve">Bajaj Power Ltd.</t>
  </si>
  <si>
    <t xml:space="preserve">01GCYCA4970E1ZB</t>
  </si>
  <si>
    <t xml:space="preserve">01GPPCB9111D1Z3</t>
  </si>
  <si>
    <t xml:space="preserve">01SOICN5511O1Z5</t>
  </si>
  <si>
    <t xml:space="preserve">01KDTCU9624J1ZE</t>
  </si>
  <si>
    <t xml:space="preserve">Unilever Bank Ltd.</t>
  </si>
  <si>
    <t xml:space="preserve">IA</t>
  </si>
  <si>
    <t xml:space="preserve">29MRGCZ7328F1ZL</t>
  </si>
  <si>
    <t xml:space="preserve">01BXCCC0949E1ZY</t>
  </si>
  <si>
    <t xml:space="preserve">ITC Laboratories Ltd.</t>
  </si>
  <si>
    <t xml:space="preserve">01NVXCH7743P1Z7</t>
  </si>
  <si>
    <t xml:space="preserve">Tata Gas Ltd.</t>
  </si>
  <si>
    <t xml:space="preserve">01LOICN9186E1ZA</t>
  </si>
  <si>
    <t xml:space="preserve">01QEXCK4285E1ZO</t>
  </si>
  <si>
    <t xml:space="preserve">Bharti Gas Ltd.</t>
  </si>
  <si>
    <t xml:space="preserve">24ULDCF1529O1ZC</t>
  </si>
  <si>
    <t xml:space="preserve">Bharti Bank Ltd.</t>
  </si>
  <si>
    <t xml:space="preserve">24DXKCQ6086R1Z3</t>
  </si>
  <si>
    <t xml:space="preserve">Hero Power Ltd.</t>
  </si>
  <si>
    <t xml:space="preserve">24ZASCJ6614R1Z1</t>
  </si>
  <si>
    <t xml:space="preserve">Adani Steel Ltd.</t>
  </si>
  <si>
    <t xml:space="preserve">24DRKCL1453T1ZV</t>
  </si>
  <si>
    <t xml:space="preserve">Sun Industries Ltd.</t>
  </si>
  <si>
    <t xml:space="preserve">27BBQCN9543U1ZZ</t>
  </si>
  <si>
    <t xml:space="preserve">Asian Steel Ltd.</t>
  </si>
  <si>
    <t xml:space="preserve">27IMPCI9665Q1ZC</t>
  </si>
  <si>
    <t xml:space="preserve">27GWJCU4888J1Z3</t>
  </si>
  <si>
    <t xml:space="preserve">Larsen &amp; Toubro Power Ltd.</t>
  </si>
  <si>
    <t xml:space="preserve">27DJRCG2848H1ZJ</t>
  </si>
  <si>
    <t xml:space="preserve">Larsen &amp; Toubro Metals Ltd.</t>
  </si>
  <si>
    <t xml:space="preserve">27BCQCO4522D1ZA</t>
  </si>
  <si>
    <t xml:space="preserve">Wipro Auto Ltd.</t>
  </si>
  <si>
    <t xml:space="preserve">01TOTCX5307F1Z0</t>
  </si>
  <si>
    <t xml:space="preserve">Adani Power Ltd.</t>
  </si>
  <si>
    <t xml:space="preserve">01HAWCJ3302O1Z6</t>
  </si>
  <si>
    <t xml:space="preserve">01JCLCF5878R1ZG</t>
  </si>
  <si>
    <t xml:space="preserve">24WAVCP9151Y1ZB</t>
  </si>
  <si>
    <t xml:space="preserve">Infosys Transport Ltd.</t>
  </si>
  <si>
    <t xml:space="preserve">01PPICE6538M1Z6</t>
  </si>
  <si>
    <t xml:space="preserve">01GGKCF3359C1ZJ</t>
  </si>
  <si>
    <t xml:space="preserve">01UDUCA0705U1ZL</t>
  </si>
  <si>
    <t xml:space="preserve">Larsen &amp; Toubro Laboratories Ltd.</t>
  </si>
  <si>
    <t xml:space="preserve">01DQACI4050N1ZV</t>
  </si>
  <si>
    <t xml:space="preserve">Dr. Reddy's Pharmaceuticals Ltd.</t>
  </si>
  <si>
    <t xml:space="preserve">01IGBCT3183P1ZN</t>
  </si>
  <si>
    <t xml:space="preserve">Dr. Reddy's Industries Ltd.</t>
  </si>
  <si>
    <t xml:space="preserve">01YVDCD3204A1ZZ</t>
  </si>
  <si>
    <t xml:space="preserve">Mahindra &amp; Mahindra Industries Ltd.</t>
  </si>
  <si>
    <t xml:space="preserve">01YVICB1788E1Z3</t>
  </si>
  <si>
    <t xml:space="preserve">03BSFCL2848K1ZD</t>
  </si>
  <si>
    <t xml:space="preserve">06EUYCO0729W1ZY</t>
  </si>
  <si>
    <t xml:space="preserve">24VUUCB3653T1Z1</t>
  </si>
  <si>
    <t xml:space="preserve">Wipro Pharmaceuticals Ltd.</t>
  </si>
  <si>
    <t xml:space="preserve">26 - DN</t>
  </si>
  <si>
    <t xml:space="preserve">25 - DD</t>
  </si>
  <si>
    <t xml:space="preserve">30 - GA</t>
  </si>
  <si>
    <t xml:space="preserve">02 - HP</t>
  </si>
  <si>
    <t xml:space="preserve">05 - UA</t>
  </si>
  <si>
    <t xml:space="preserve">27VWTCS9015O1ZL</t>
  </si>
  <si>
    <t xml:space="preserve">27MUFCY7863U1ZI</t>
  </si>
  <si>
    <t xml:space="preserve">29DIACM8858W1ZJ</t>
  </si>
  <si>
    <t xml:space="preserve">SEWOP</t>
  </si>
  <si>
    <t xml:space="preserve">01LHVCP0254G1ZV</t>
  </si>
  <si>
    <t xml:space="preserve">01NKYCH4794V1ZB</t>
  </si>
  <si>
    <t xml:space="preserve">04KZTCE7226H1ZQ</t>
  </si>
  <si>
    <t xml:space="preserve">Mahindra &amp; Mahindra Steel Ltd.</t>
  </si>
  <si>
    <t xml:space="preserve">09JKFCP6523F1ZK</t>
  </si>
  <si>
    <t xml:space="preserve">09IJCCL0307H1Z4</t>
  </si>
  <si>
    <t xml:space="preserve">24WSLCT3543M1ZC</t>
  </si>
  <si>
    <t xml:space="preserve">27BMLCB7765F1ZK</t>
  </si>
  <si>
    <t xml:space="preserve">01AQSCX8058W1Z3</t>
  </si>
  <si>
    <t xml:space="preserve">01SGGCL7928V1ZV</t>
  </si>
  <si>
    <t xml:space="preserve">34 - PY</t>
  </si>
  <si>
    <t xml:space="preserve">01HZNCI6517S1ZE</t>
  </si>
  <si>
    <t xml:space="preserve">Larsen &amp; Toubro Motors Ltd.</t>
  </si>
  <si>
    <t xml:space="preserve">24XQFCH8202T1ZL</t>
  </si>
  <si>
    <t xml:space="preserve">Hero Finance Ltd.</t>
  </si>
  <si>
    <t xml:space="preserve">27QTICV1668D1ZO</t>
  </si>
  <si>
    <t xml:space="preserve">27SODCJ5466B1ZD</t>
  </si>
  <si>
    <t xml:space="preserve">27EZICN1003L1Z2</t>
  </si>
  <si>
    <t xml:space="preserve">24HGFCY8867X1ZA</t>
  </si>
  <si>
    <t xml:space="preserve">01JPOCG3372V1ZS</t>
  </si>
  <si>
    <t xml:space="preserve">Adani Software Ltd.</t>
  </si>
  <si>
    <t xml:space="preserve">01VMWCY2433Q1ZE</t>
  </si>
  <si>
    <t xml:space="preserve">Larsen &amp; Toubro Steel Ltd.</t>
  </si>
  <si>
    <t xml:space="preserve">01TVHCP7350V1Z2</t>
  </si>
  <si>
    <t xml:space="preserve">01QQNCI6569X1Z1</t>
  </si>
  <si>
    <t xml:space="preserve">01OYDCH8228U1ZC</t>
  </si>
  <si>
    <t xml:space="preserve">Adani Consultancy Ltd.</t>
  </si>
  <si>
    <t xml:space="preserve">01HXQCP4788I1ZF</t>
  </si>
  <si>
    <t xml:space="preserve">03RVTCW5641D1ZK</t>
  </si>
  <si>
    <t xml:space="preserve">04 - CH</t>
  </si>
  <si>
    <t xml:space="preserve">03GCCCN6201W1ZV</t>
  </si>
  <si>
    <t xml:space="preserve">Unilever Techonolgies Ltd.</t>
  </si>
  <si>
    <t xml:space="preserve">03LRTCS3023I1Z3</t>
  </si>
  <si>
    <t xml:space="preserve">ICICI Gas Ltd.</t>
  </si>
  <si>
    <t xml:space="preserve">07YHNCK4761Y1Z6</t>
  </si>
  <si>
    <t xml:space="preserve">Wipro Steel Ltd.</t>
  </si>
  <si>
    <t xml:space="preserve">07WCQCZ1946E1Z8</t>
  </si>
  <si>
    <t xml:space="preserve">09TNMCQ7753T1ZT</t>
  </si>
  <si>
    <t xml:space="preserve">24WTLCQ8909Y1ZD</t>
  </si>
  <si>
    <t xml:space="preserve">24ZBXCF9087Y1Z3</t>
  </si>
  <si>
    <t xml:space="preserve">Mahindra &amp; Mahindra Pharmaceuticals Ltd.</t>
  </si>
  <si>
    <t xml:space="preserve">24JQOCR5514Z1Z3</t>
  </si>
  <si>
    <t xml:space="preserve">27KLMCX6735J1ZP</t>
  </si>
  <si>
    <t xml:space="preserve">Hero Motors Ltd.</t>
  </si>
  <si>
    <t xml:space="preserve">36BJKCW8212J1ZE</t>
  </si>
  <si>
    <t xml:space="preserve">ICICI Steel Ltd.</t>
  </si>
  <si>
    <t xml:space="preserve">01MGDCU4558J1ZN</t>
  </si>
  <si>
    <t xml:space="preserve">5</t>
  </si>
</sst>
</file>

<file path=xl/styles.xml><?xml version="1.0" encoding="utf-8"?>
<styleSheet xmlns="http://schemas.openxmlformats.org/spreadsheetml/2006/main">
  <numFmts count="4">
    <numFmt numFmtId="164" formatCode="General"/>
    <numFmt numFmtId="165" formatCode="DD\ MMMM\ YYYY;@"/>
    <numFmt numFmtId="166" formatCode="MM/YY"/>
    <numFmt numFmtId="167" formatCode="#,##0.00"/>
  </numFmts>
  <fonts count="8">
    <font>
      <sz val="11"/>
      <color rgb="FF000000"/>
      <name val="Calibri"/>
      <family val="2"/>
      <charset val="1"/>
    </font>
    <font>
      <sz val="10"/>
      <name val="Arial"/>
      <family val="0"/>
    </font>
    <font>
      <sz val="10"/>
      <name val="Arial"/>
      <family val="0"/>
    </font>
    <font>
      <sz val="10"/>
      <name val="Arial"/>
      <family val="0"/>
    </font>
    <font>
      <b val="true"/>
      <sz val="11"/>
      <color rgb="FF000000"/>
      <name val="Calibri"/>
      <family val="2"/>
      <charset val="1"/>
    </font>
    <font>
      <u val="single"/>
      <sz val="11"/>
      <color rgb="FF0000FF"/>
      <name val="Calibri"/>
      <family val="2"/>
      <charset val="1"/>
    </font>
    <font>
      <sz val="11"/>
      <name val="Courier New"/>
      <family val="0"/>
      <charset val="1"/>
    </font>
    <font>
      <b val="true"/>
      <sz val="11"/>
      <name val="Cambria"/>
      <family val="0"/>
      <charset val="1"/>
    </font>
  </fonts>
  <fills count="7">
    <fill>
      <patternFill patternType="none"/>
    </fill>
    <fill>
      <patternFill patternType="gray125"/>
    </fill>
    <fill>
      <patternFill patternType="solid">
        <fgColor rgb="FF00C1FC"/>
        <bgColor rgb="FF33CCCC"/>
      </patternFill>
    </fill>
    <fill>
      <patternFill patternType="solid">
        <fgColor rgb="FFB2ECFE"/>
        <bgColor rgb="FFCCFFFF"/>
      </patternFill>
    </fill>
    <fill>
      <patternFill patternType="solid">
        <fgColor rgb="FFF4B083"/>
        <bgColor rgb="FFFF99CC"/>
      </patternFill>
    </fill>
    <fill>
      <patternFill patternType="solid">
        <fgColor rgb="FF92D050"/>
        <bgColor rgb="FFC0C0C0"/>
      </patternFill>
    </fill>
    <fill>
      <patternFill patternType="solid">
        <fgColor rgb="FFFFFF66"/>
        <bgColor rgb="FFFFFF00"/>
      </patternFill>
    </fill>
  </fills>
  <borders count="12">
    <border diagonalUp="false" diagonalDown="false">
      <left/>
      <right/>
      <top/>
      <bottom/>
      <diagonal/>
    </border>
    <border diagonalUp="false" diagonalDown="false">
      <left style="medium"/>
      <right style="medium"/>
      <top style="medium"/>
      <bottom style="mediu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top/>
      <bottom style="thin"/>
      <diagonal/>
    </border>
    <border diagonalUp="false" diagonalDown="false">
      <left/>
      <right/>
      <top/>
      <bottom style="thin"/>
      <diagonal/>
    </border>
    <border diagonalUp="false" diagonalDown="false">
      <left/>
      <right style="medium"/>
      <top/>
      <bottom style="thin"/>
      <diagonal/>
    </border>
    <border diagonalUp="false" diagonalDown="false">
      <left style="medium"/>
      <right style="medium"/>
      <top style="medium"/>
      <bottom/>
      <diagonal/>
    </border>
    <border diagonalUp="false" diagonalDown="false">
      <left/>
      <right style="medium"/>
      <top style="medium"/>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5"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general" vertical="top" textRotation="0" wrapText="true" indent="0" shrinkToFit="false"/>
      <protection locked="true" hidden="false"/>
    </xf>
    <xf numFmtId="164" fontId="0" fillId="0" borderId="0" xfId="0" applyFont="true" applyBorder="true" applyAlignment="true" applyProtection="false">
      <alignment horizontal="center" vertical="top" textRotation="0" wrapText="false" indent="0" shrinkToFit="false"/>
      <protection locked="true" hidden="false"/>
    </xf>
    <xf numFmtId="165" fontId="0" fillId="0" borderId="0" xfId="0" applyFont="true" applyBorder="true" applyAlignment="true" applyProtection="false">
      <alignment horizontal="general" vertical="top" textRotation="0" wrapText="false" indent="0" shrinkToFit="false"/>
      <protection locked="true" hidden="false"/>
    </xf>
    <xf numFmtId="164" fontId="5" fillId="0" borderId="0" xfId="20" applyFont="true" applyBorder="true" applyAlignment="true" applyProtection="false">
      <alignment horizontal="center" vertical="top" textRotation="0" wrapText="false" indent="0" shrinkToFit="false"/>
      <protection locked="true" hidden="false"/>
    </xf>
    <xf numFmtId="164" fontId="4" fillId="2" borderId="0" xfId="0" applyFont="true" applyBorder="false" applyAlignment="true" applyProtection="false">
      <alignment horizontal="center" vertical="center" textRotation="0" wrapText="true" indent="0" shrinkToFit="false"/>
      <protection locked="true" hidden="false"/>
    </xf>
    <xf numFmtId="166" fontId="4" fillId="2" borderId="0" xfId="0" applyFont="true" applyBorder="false" applyAlignment="true" applyProtection="false">
      <alignment horizontal="center" vertical="center" textRotation="0" wrapText="true" indent="0" shrinkToFit="false"/>
      <protection locked="true" hidden="false"/>
    </xf>
    <xf numFmtId="164" fontId="4" fillId="3" borderId="1" xfId="0" applyFont="true" applyBorder="true" applyAlignment="true" applyProtection="false">
      <alignment horizontal="center" vertical="bottom" textRotation="0" wrapText="false" indent="0" shrinkToFit="false"/>
      <protection locked="true" hidden="false"/>
    </xf>
    <xf numFmtId="164" fontId="0" fillId="0" borderId="2" xfId="0" applyFont="true" applyBorder="true" applyAlignment="true" applyProtection="false">
      <alignment horizontal="center" vertical="center" textRotation="0" wrapText="true" indent="0" shrinkToFit="false"/>
      <protection locked="true" hidden="false"/>
    </xf>
    <xf numFmtId="167" fontId="0" fillId="0" borderId="0" xfId="0" applyFont="true" applyBorder="false" applyAlignment="false" applyProtection="false">
      <alignment horizontal="general" vertical="bottom" textRotation="0" wrapText="false" indent="0" shrinkToFit="false"/>
      <protection locked="true" hidden="false"/>
    </xf>
    <xf numFmtId="167" fontId="4" fillId="0" borderId="3" xfId="0" applyFont="true" applyBorder="true" applyAlignment="false" applyProtection="false">
      <alignment horizontal="general" vertical="bottom" textRotation="0" wrapText="false" indent="0" shrinkToFit="false"/>
      <protection locked="true" hidden="false"/>
    </xf>
    <xf numFmtId="164" fontId="0" fillId="0" borderId="4" xfId="0" applyFont="true" applyBorder="true" applyAlignment="true" applyProtection="false">
      <alignment horizontal="center" vertical="center" textRotation="0" wrapText="true" indent="0" shrinkToFit="false"/>
      <protection locked="true" hidden="false"/>
    </xf>
    <xf numFmtId="167" fontId="0" fillId="0" borderId="5" xfId="0" applyFont="true" applyBorder="true" applyAlignment="false" applyProtection="false">
      <alignment horizontal="general" vertical="bottom" textRotation="0" wrapText="false" indent="0" shrinkToFit="false"/>
      <protection locked="true" hidden="false"/>
    </xf>
    <xf numFmtId="167" fontId="4" fillId="0" borderId="6"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4" fillId="4" borderId="1"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xf numFmtId="167" fontId="4" fillId="0" borderId="0" xfId="0" applyFont="true" applyBorder="false" applyAlignment="false" applyProtection="false">
      <alignment horizontal="general" vertical="bottom" textRotation="0" wrapText="false" indent="0" shrinkToFit="false"/>
      <protection locked="true" hidden="false"/>
    </xf>
    <xf numFmtId="164" fontId="4" fillId="5" borderId="1" xfId="0" applyFont="true" applyBorder="true" applyAlignment="true" applyProtection="false">
      <alignment horizontal="center" vertical="bottom" textRotation="0" wrapText="false" indent="0" shrinkToFit="false"/>
      <protection locked="true" hidden="false"/>
    </xf>
    <xf numFmtId="164" fontId="0" fillId="0" borderId="2" xfId="0" applyFont="true" applyBorder="true" applyAlignment="true" applyProtection="false">
      <alignment horizontal="center" vertical="bottom" textRotation="0" wrapText="true" indent="0" shrinkToFit="false"/>
      <protection locked="true" hidden="false"/>
    </xf>
    <xf numFmtId="164" fontId="0" fillId="0" borderId="5" xfId="0" applyFont="true" applyBorder="true" applyAlignment="true" applyProtection="false">
      <alignment horizontal="center" vertical="center" textRotation="0" wrapText="true" indent="0" shrinkToFit="false"/>
      <protection locked="true" hidden="false"/>
    </xf>
    <xf numFmtId="164" fontId="0" fillId="0" borderId="2" xfId="0" applyFont="true" applyBorder="true" applyAlignment="true" applyProtection="false">
      <alignment horizontal="general" vertical="center" textRotation="0" wrapText="true" indent="0" shrinkToFit="false"/>
      <protection locked="true" hidden="false"/>
    </xf>
    <xf numFmtId="164" fontId="0" fillId="6" borderId="7" xfId="0" applyFont="true" applyBorder="true" applyAlignment="false" applyProtection="false">
      <alignment horizontal="general" vertical="bottom" textRotation="0" wrapText="false" indent="0" shrinkToFit="false"/>
      <protection locked="true" hidden="false"/>
    </xf>
    <xf numFmtId="167" fontId="0" fillId="6" borderId="8" xfId="0" applyFont="true" applyBorder="true" applyAlignment="false" applyProtection="false">
      <alignment horizontal="general" vertical="bottom" textRotation="0" wrapText="false" indent="0" shrinkToFit="false"/>
      <protection locked="true" hidden="false"/>
    </xf>
    <xf numFmtId="167" fontId="4" fillId="6" borderId="9" xfId="0" applyFont="true" applyBorder="true" applyAlignment="false" applyProtection="false">
      <alignment horizontal="general" vertical="bottom" textRotation="0" wrapText="fals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0" fillId="6" borderId="4" xfId="0" applyFont="true" applyBorder="true" applyAlignment="false" applyProtection="false">
      <alignment horizontal="general" vertical="bottom" textRotation="0" wrapText="false" indent="0" shrinkToFit="false"/>
      <protection locked="true" hidden="false"/>
    </xf>
    <xf numFmtId="167" fontId="0" fillId="6" borderId="5" xfId="0" applyFont="true" applyBorder="true" applyAlignment="false" applyProtection="false">
      <alignment horizontal="general" vertical="bottom" textRotation="0" wrapText="false" indent="0" shrinkToFit="false"/>
      <protection locked="true" hidden="false"/>
    </xf>
    <xf numFmtId="167" fontId="4" fillId="6" borderId="6"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general" vertical="center" textRotation="0" wrapText="true" indent="0" shrinkToFit="false"/>
      <protection locked="true" hidden="false"/>
    </xf>
    <xf numFmtId="164" fontId="0" fillId="6" borderId="5" xfId="0" applyFont="true" applyBorder="true" applyAlignment="false" applyProtection="false">
      <alignment horizontal="general" vertical="bottom" textRotation="0" wrapText="false" indent="0" shrinkToFit="false"/>
      <protection locked="true" hidden="false"/>
    </xf>
    <xf numFmtId="164" fontId="4" fillId="3" borderId="10" xfId="0" applyFont="true" applyBorder="true" applyAlignment="true" applyProtection="false">
      <alignment horizontal="center" vertical="bottom" textRotation="0" wrapText="false" indent="0" shrinkToFit="false"/>
      <protection locked="true" hidden="false"/>
    </xf>
    <xf numFmtId="164" fontId="4" fillId="3" borderId="11"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0" fillId="6" borderId="8"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4" fontId="6" fillId="0" borderId="0" xfId="0" applyFont="true" applyBorder="true" applyAlignment="false" applyProtection="false">
      <alignment horizontal="general" vertical="bottom" textRotation="0" wrapText="false" indent="0" shrinkToFit="false"/>
      <protection locked="true" hidden="false"/>
    </xf>
    <xf numFmtId="166" fontId="6" fillId="0" borderId="0" xfId="0" applyFont="true" applyBorder="true" applyAlignment="true" applyProtection="false">
      <alignment horizontal="center" vertical="bottom" textRotation="0" wrapText="false" indent="0" shrinkToFit="false"/>
      <protection locked="true" hidden="false"/>
    </xf>
    <xf numFmtId="167" fontId="6" fillId="0" borderId="0" xfId="0" applyFont="true" applyBorder="true" applyAlignment="true" applyProtection="false">
      <alignment horizontal="right" vertical="bottom" textRotation="0" wrapText="false" indent="0" shrinkToFit="false"/>
      <protection locked="true" hidden="false"/>
    </xf>
    <xf numFmtId="167" fontId="0" fillId="0" borderId="0" xfId="0" applyFont="true" applyBorder="tru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center" vertical="center" textRotation="0" wrapText="true" indent="0"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 2" xfId="21" builtinId="53" customBuiltin="tru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B2ECFE"/>
      <rgbColor rgb="FF660066"/>
      <rgbColor rgb="FFFF8080"/>
      <rgbColor rgb="FF0066CC"/>
      <rgbColor rgb="FFCCCCFF"/>
      <rgbColor rgb="FF000080"/>
      <rgbColor rgb="FFFF00FF"/>
      <rgbColor rgb="FFFFFF00"/>
      <rgbColor rgb="FF00FFFF"/>
      <rgbColor rgb="FF800080"/>
      <rgbColor rgb="FF800000"/>
      <rgbColor rgb="FF008080"/>
      <rgbColor rgb="FF0000FF"/>
      <rgbColor rgb="FF00C1FC"/>
      <rgbColor rgb="FFCCFFFF"/>
      <rgbColor rgb="FFCCFFCC"/>
      <rgbColor rgb="FFFFFF66"/>
      <rgbColor rgb="FF99CCFF"/>
      <rgbColor rgb="FFFF99CC"/>
      <rgbColor rgb="FFCC99FF"/>
      <rgbColor rgb="FFF4B083"/>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www.gstzen.in/pdfs/consolidated-report/GSTZen-PAN-Level-GSTR1-vs-2A-vs-3B-Default-Template-v0.0.1.xlsx"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D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1" width="80.71"/>
    <col collapsed="false" customWidth="true" hidden="false" outlineLevel="0" max="2" min="2" style="0" width="8.53"/>
    <col collapsed="false" customWidth="true" hidden="false" outlineLevel="0" max="3" min="3" style="1" width="18"/>
    <col collapsed="false" customWidth="true" hidden="false" outlineLevel="0" max="1025" min="4" style="0" width="8.53"/>
  </cols>
  <sheetData>
    <row r="1" customFormat="false" ht="15" hidden="false" customHeight="false" outlineLevel="0" collapsed="false">
      <c r="A1" s="2" t="s">
        <v>0</v>
      </c>
    </row>
    <row r="2" customFormat="false" ht="165" hidden="false" customHeight="true" outlineLevel="0" collapsed="false">
      <c r="A2" s="3" t="s">
        <v>1</v>
      </c>
    </row>
    <row r="4" customFormat="false" ht="15" hidden="false" customHeight="false" outlineLevel="0" collapsed="false">
      <c r="A4" s="2" t="s">
        <v>2</v>
      </c>
      <c r="B4" s="2"/>
      <c r="C4" s="2"/>
    </row>
    <row r="5" customFormat="false" ht="15" hidden="false" customHeight="false" outlineLevel="0" collapsed="false">
      <c r="A5" s="2" t="s">
        <v>3</v>
      </c>
      <c r="B5" s="2" t="s">
        <v>4</v>
      </c>
      <c r="C5" s="2" t="s">
        <v>5</v>
      </c>
      <c r="D5" s="2" t="s">
        <v>6</v>
      </c>
    </row>
    <row r="6" customFormat="false" ht="15" hidden="false" customHeight="false" outlineLevel="0" collapsed="false">
      <c r="A6" s="1" t="s">
        <v>7</v>
      </c>
      <c r="B6" s="4" t="s">
        <v>8</v>
      </c>
      <c r="C6" s="5" t="n">
        <v>43465</v>
      </c>
      <c r="D6" s="6" t="s">
        <v>9</v>
      </c>
    </row>
  </sheetData>
  <mergeCells count="1">
    <mergeCell ref="A4:C4"/>
  </mergeCells>
  <hyperlinks>
    <hyperlink ref="D6" r:id="rId1" display="XLS"/>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N10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A1" activeCellId="0" sqref="A1"/>
    </sheetView>
  </sheetViews>
  <sheetFormatPr defaultRowHeight="15" zeroHeight="false" outlineLevelRow="0" outlineLevelCol="0"/>
  <cols>
    <col collapsed="false" customWidth="true" hidden="false" outlineLevel="0" max="1" min="1" style="1" width="16.71"/>
    <col collapsed="false" customWidth="true" hidden="false" outlineLevel="0" max="14" min="2" style="1" width="12.71"/>
    <col collapsed="false" customWidth="true" hidden="false" outlineLevel="0" max="1025" min="15" style="0" width="8.53"/>
  </cols>
  <sheetData>
    <row r="1" customFormat="false" ht="15.75" hidden="false" customHeight="true" outlineLevel="0" collapsed="false">
      <c r="A1" s="7" t="s">
        <v>3</v>
      </c>
      <c r="B1" s="8" t="n">
        <f aca="false">'Raw Data Consolidated'!B11</f>
        <v>42826</v>
      </c>
      <c r="C1" s="8" t="n">
        <f aca="false">'Raw Data Consolidated'!C11</f>
        <v>42856</v>
      </c>
      <c r="D1" s="8" t="n">
        <f aca="false">'Raw Data Consolidated'!D11</f>
        <v>42887</v>
      </c>
      <c r="E1" s="8" t="n">
        <f aca="false">'Raw Data Consolidated'!E11</f>
        <v>42917</v>
      </c>
      <c r="F1" s="8" t="n">
        <f aca="false">'Raw Data Consolidated'!F11</f>
        <v>42948</v>
      </c>
      <c r="G1" s="8" t="n">
        <f aca="false">'Raw Data Consolidated'!G11</f>
        <v>42979</v>
      </c>
      <c r="H1" s="8" t="n">
        <f aca="false">'Raw Data Consolidated'!H11</f>
        <v>43009</v>
      </c>
      <c r="I1" s="8" t="n">
        <f aca="false">'Raw Data Consolidated'!I11</f>
        <v>43040</v>
      </c>
      <c r="J1" s="8" t="n">
        <f aca="false">'Raw Data Consolidated'!J11</f>
        <v>43070</v>
      </c>
      <c r="K1" s="8" t="n">
        <f aca="false">'Raw Data Consolidated'!K11</f>
        <v>43101</v>
      </c>
      <c r="L1" s="8" t="n">
        <f aca="false">'Raw Data Consolidated'!L11</f>
        <v>43132</v>
      </c>
      <c r="M1" s="8" t="n">
        <f aca="false">'Raw Data Consolidated'!M11</f>
        <v>43160</v>
      </c>
      <c r="N1" s="7" t="s">
        <v>10</v>
      </c>
    </row>
    <row r="2" customFormat="false" ht="15.75" hidden="false" customHeight="true" outlineLevel="0" collapsed="false">
      <c r="A2" s="9" t="str">
        <f aca="false">LEFT('Raw Data Consolidated'!A12, FIND("|", 'Raw Data Consolidated'!A12)-1)</f>
        <v>B2B Invoices - 4A, 4B, 4C, 6B, 6C </v>
      </c>
      <c r="B2" s="9"/>
      <c r="C2" s="9"/>
      <c r="D2" s="9"/>
      <c r="E2" s="9"/>
      <c r="F2" s="9"/>
      <c r="G2" s="9"/>
      <c r="H2" s="9"/>
      <c r="I2" s="9"/>
      <c r="J2" s="9"/>
      <c r="K2" s="9"/>
      <c r="L2" s="9"/>
      <c r="M2" s="9"/>
      <c r="N2" s="9"/>
    </row>
    <row r="3" customFormat="false" ht="15" hidden="false" customHeight="false" outlineLevel="0" collapsed="false">
      <c r="A3" s="10" t="str">
        <f aca="false">RIGHT('Raw Data Consolidated'!A12, LEN('Raw Data Consolidated'!A12) - FIND("|", 'Raw Data Consolidated'!A12) - 1)</f>
        <v>Taxable Value</v>
      </c>
      <c r="B3" s="11" t="n">
        <f aca="false">'Raw Data Consolidated'!B12</f>
        <v>0</v>
      </c>
      <c r="C3" s="11" t="n">
        <f aca="false">'Raw Data Consolidated'!C12</f>
        <v>0</v>
      </c>
      <c r="D3" s="11" t="n">
        <f aca="false">'Raw Data Consolidated'!D12</f>
        <v>0</v>
      </c>
      <c r="E3" s="11" t="n">
        <f aca="false">'Raw Data Consolidated'!E12</f>
        <v>134175571.4</v>
      </c>
      <c r="F3" s="11" t="n">
        <f aca="false">'Raw Data Consolidated'!F12</f>
        <v>166762270</v>
      </c>
      <c r="G3" s="11" t="n">
        <f aca="false">'Raw Data Consolidated'!G12</f>
        <v>60805231.2</v>
      </c>
      <c r="H3" s="11" t="n">
        <f aca="false">'Raw Data Consolidated'!H12</f>
        <v>45196276.3</v>
      </c>
      <c r="I3" s="11" t="n">
        <f aca="false">'Raw Data Consolidated'!I12</f>
        <v>18195015.01</v>
      </c>
      <c r="J3" s="11" t="n">
        <f aca="false">'Raw Data Consolidated'!J12</f>
        <v>230050574.46</v>
      </c>
      <c r="K3" s="11" t="n">
        <f aca="false">'Raw Data Consolidated'!K12</f>
        <v>279920379.36</v>
      </c>
      <c r="L3" s="11" t="n">
        <f aca="false">'Raw Data Consolidated'!L12</f>
        <v>60609642.82</v>
      </c>
      <c r="M3" s="11" t="n">
        <f aca="false">'Raw Data Consolidated'!M12</f>
        <v>235560537.28</v>
      </c>
      <c r="N3" s="12" t="n">
        <f aca="false">SUM(B3:M3)</f>
        <v>1231275497.83</v>
      </c>
    </row>
    <row r="4" customFormat="false" ht="15" hidden="false" customHeight="false" outlineLevel="0" collapsed="false">
      <c r="A4" s="10" t="str">
        <f aca="false">RIGHT('Raw Data Consolidated'!A13, LEN('Raw Data Consolidated'!A13) - FIND("|", 'Raw Data Consolidated'!A13) - 1)</f>
        <v>IGST</v>
      </c>
      <c r="B4" s="11" t="n">
        <f aca="false">'Raw Data Consolidated'!B13</f>
        <v>0</v>
      </c>
      <c r="C4" s="11" t="n">
        <f aca="false">'Raw Data Consolidated'!C13</f>
        <v>0</v>
      </c>
      <c r="D4" s="11" t="n">
        <f aca="false">'Raw Data Consolidated'!D13</f>
        <v>0</v>
      </c>
      <c r="E4" s="11" t="n">
        <f aca="false">'Raw Data Consolidated'!E13</f>
        <v>24151602.6</v>
      </c>
      <c r="F4" s="11" t="n">
        <f aca="false">'Raw Data Consolidated'!F13</f>
        <v>30017208.6</v>
      </c>
      <c r="G4" s="11" t="n">
        <f aca="false">'Raw Data Consolidated'!G13</f>
        <v>10944941.4</v>
      </c>
      <c r="H4" s="11" t="n">
        <f aca="false">'Raw Data Consolidated'!H13</f>
        <v>8135329.5</v>
      </c>
      <c r="I4" s="11" t="n">
        <f aca="false">'Raw Data Consolidated'!I13</f>
        <v>3273797.7</v>
      </c>
      <c r="J4" s="11" t="n">
        <f aca="false">'Raw Data Consolidated'!J13</f>
        <v>41397754.68</v>
      </c>
      <c r="K4" s="11" t="n">
        <f aca="false">'Raw Data Consolidated'!K13</f>
        <v>50373296.64</v>
      </c>
      <c r="L4" s="11" t="n">
        <f aca="false">'Raw Data Consolidated'!L13</f>
        <v>10907098.2</v>
      </c>
      <c r="M4" s="11" t="n">
        <f aca="false">'Raw Data Consolidated'!M13</f>
        <v>42399990</v>
      </c>
      <c r="N4" s="12" t="n">
        <f aca="false">SUM(B4:M4)</f>
        <v>221601019.32</v>
      </c>
    </row>
    <row r="5" customFormat="false" ht="15" hidden="false" customHeight="false" outlineLevel="0" collapsed="false">
      <c r="A5" s="10" t="str">
        <f aca="false">RIGHT('Raw Data Consolidated'!A14, LEN('Raw Data Consolidated'!A14) - FIND("|", 'Raw Data Consolidated'!A14) - 1)</f>
        <v>CGST</v>
      </c>
      <c r="B5" s="11" t="n">
        <f aca="false">'Raw Data Consolidated'!B14</f>
        <v>0</v>
      </c>
      <c r="C5" s="11" t="n">
        <f aca="false">'Raw Data Consolidated'!C14</f>
        <v>0</v>
      </c>
      <c r="D5" s="11" t="n">
        <f aca="false">'Raw Data Consolidated'!D14</f>
        <v>0</v>
      </c>
      <c r="E5" s="11" t="n">
        <f aca="false">'Raw Data Consolidated'!E14</f>
        <v>0</v>
      </c>
      <c r="F5" s="11" t="n">
        <f aca="false">'Raw Data Consolidated'!F14</f>
        <v>0</v>
      </c>
      <c r="G5" s="11" t="n">
        <f aca="false">'Raw Data Consolidated'!G14</f>
        <v>0</v>
      </c>
      <c r="H5" s="11" t="n">
        <f aca="false">'Raw Data Consolidated'!H14</f>
        <v>0</v>
      </c>
      <c r="I5" s="11" t="n">
        <f aca="false">'Raw Data Consolidated'!I14</f>
        <v>652.5</v>
      </c>
      <c r="J5" s="11" t="n">
        <f aca="false">'Raw Data Consolidated'!J14</f>
        <v>5540.5</v>
      </c>
      <c r="K5" s="11" t="n">
        <f aca="false">'Raw Data Consolidated'!K14</f>
        <v>6029.82</v>
      </c>
      <c r="L5" s="11" t="n">
        <f aca="false">'Raw Data Consolidated'!L14</f>
        <v>1318.75</v>
      </c>
      <c r="M5" s="11" t="n">
        <f aca="false">'Raw Data Consolidated'!M14</f>
        <v>423.22</v>
      </c>
      <c r="N5" s="12" t="n">
        <f aca="false">SUM(B5:M5)</f>
        <v>13964.79</v>
      </c>
    </row>
    <row r="6" customFormat="false" ht="15" hidden="false" customHeight="false" outlineLevel="0" collapsed="false">
      <c r="A6" s="10" t="str">
        <f aca="false">RIGHT('Raw Data Consolidated'!A15, LEN('Raw Data Consolidated'!A15) - FIND("|", 'Raw Data Consolidated'!A15) - 1)</f>
        <v>SGST</v>
      </c>
      <c r="B6" s="11" t="n">
        <f aca="false">'Raw Data Consolidated'!B15</f>
        <v>0</v>
      </c>
      <c r="C6" s="11" t="n">
        <f aca="false">'Raw Data Consolidated'!C15</f>
        <v>0</v>
      </c>
      <c r="D6" s="11" t="n">
        <f aca="false">'Raw Data Consolidated'!D15</f>
        <v>0</v>
      </c>
      <c r="E6" s="11" t="n">
        <f aca="false">'Raw Data Consolidated'!E15</f>
        <v>0</v>
      </c>
      <c r="F6" s="11" t="n">
        <f aca="false">'Raw Data Consolidated'!F15</f>
        <v>0</v>
      </c>
      <c r="G6" s="11" t="n">
        <f aca="false">'Raw Data Consolidated'!G15</f>
        <v>0</v>
      </c>
      <c r="H6" s="11" t="n">
        <f aca="false">'Raw Data Consolidated'!H15</f>
        <v>0</v>
      </c>
      <c r="I6" s="11" t="n">
        <f aca="false">'Raw Data Consolidated'!I15</f>
        <v>652.5</v>
      </c>
      <c r="J6" s="11" t="n">
        <f aca="false">'Raw Data Consolidated'!J15</f>
        <v>5540.5</v>
      </c>
      <c r="K6" s="11" t="n">
        <f aca="false">'Raw Data Consolidated'!K15</f>
        <v>6029.82</v>
      </c>
      <c r="L6" s="11" t="n">
        <f aca="false">'Raw Data Consolidated'!L15</f>
        <v>1318.75</v>
      </c>
      <c r="M6" s="11" t="n">
        <f aca="false">'Raw Data Consolidated'!M15</f>
        <v>423.22</v>
      </c>
      <c r="N6" s="12" t="n">
        <f aca="false">SUM(B6:M6)</f>
        <v>13964.79</v>
      </c>
    </row>
    <row r="7" customFormat="false" ht="15.75" hidden="false" customHeight="true" outlineLevel="0" collapsed="false">
      <c r="A7" s="13" t="str">
        <f aca="false">RIGHT('Raw Data Consolidated'!A16, LEN('Raw Data Consolidated'!A16) - FIND("|", 'Raw Data Consolidated'!A16) - 1)</f>
        <v>Cess</v>
      </c>
      <c r="B7" s="14" t="n">
        <f aca="false">'Raw Data Consolidated'!B16</f>
        <v>0</v>
      </c>
      <c r="C7" s="14" t="n">
        <f aca="false">'Raw Data Consolidated'!C16</f>
        <v>0</v>
      </c>
      <c r="D7" s="14" t="n">
        <f aca="false">'Raw Data Consolidated'!D16</f>
        <v>0</v>
      </c>
      <c r="E7" s="14" t="n">
        <f aca="false">'Raw Data Consolidated'!E16</f>
        <v>0</v>
      </c>
      <c r="F7" s="14" t="n">
        <f aca="false">'Raw Data Consolidated'!F16</f>
        <v>0</v>
      </c>
      <c r="G7" s="14" t="n">
        <f aca="false">'Raw Data Consolidated'!G16</f>
        <v>0</v>
      </c>
      <c r="H7" s="14" t="n">
        <f aca="false">'Raw Data Consolidated'!H16</f>
        <v>0</v>
      </c>
      <c r="I7" s="14" t="n">
        <f aca="false">'Raw Data Consolidated'!I16</f>
        <v>0</v>
      </c>
      <c r="J7" s="14" t="n">
        <f aca="false">'Raw Data Consolidated'!J16</f>
        <v>0</v>
      </c>
      <c r="K7" s="14" t="n">
        <f aca="false">'Raw Data Consolidated'!K16</f>
        <v>0</v>
      </c>
      <c r="L7" s="14" t="n">
        <f aca="false">'Raw Data Consolidated'!L16</f>
        <v>0</v>
      </c>
      <c r="M7" s="14" t="n">
        <f aca="false">'Raw Data Consolidated'!M16</f>
        <v>0</v>
      </c>
      <c r="N7" s="15" t="n">
        <f aca="false">SUM(B7:M7)</f>
        <v>0</v>
      </c>
    </row>
    <row r="8" customFormat="false" ht="15.75" hidden="false" customHeight="true" outlineLevel="0" collapsed="false"/>
    <row r="9" customFormat="false" ht="15.75" hidden="false" customHeight="true" outlineLevel="0" collapsed="false">
      <c r="A9" s="9" t="str">
        <f aca="false">LEFT('Raw Data Consolidated'!A17, FIND("|", 'Raw Data Consolidated'!A17)-1)</f>
        <v>B2C Invoices - 5A, 5B - B2C (Large) </v>
      </c>
      <c r="B9" s="9"/>
      <c r="C9" s="9"/>
      <c r="D9" s="9"/>
      <c r="E9" s="9"/>
      <c r="F9" s="9"/>
      <c r="G9" s="9"/>
      <c r="H9" s="9"/>
      <c r="I9" s="9"/>
      <c r="J9" s="9"/>
      <c r="K9" s="9"/>
      <c r="L9" s="9"/>
      <c r="M9" s="9"/>
      <c r="N9" s="9"/>
    </row>
    <row r="10" customFormat="false" ht="15" hidden="false" customHeight="false" outlineLevel="0" collapsed="false">
      <c r="A10" s="10" t="str">
        <f aca="false">RIGHT('Raw Data Consolidated'!A17,LEN('Raw Data Consolidated'!A17)-FIND("|",'Raw Data Consolidated'!A17)-1)</f>
        <v>Taxable Value</v>
      </c>
      <c r="B10" s="11" t="n">
        <f aca="false">'Raw Data Consolidated'!B17</f>
        <v>0</v>
      </c>
      <c r="C10" s="11" t="n">
        <f aca="false">'Raw Data Consolidated'!C17</f>
        <v>0</v>
      </c>
      <c r="D10" s="11" t="n">
        <f aca="false">'Raw Data Consolidated'!D17</f>
        <v>0</v>
      </c>
      <c r="E10" s="11" t="n">
        <f aca="false">'Raw Data Consolidated'!E17</f>
        <v>0</v>
      </c>
      <c r="F10" s="11" t="n">
        <f aca="false">'Raw Data Consolidated'!F17</f>
        <v>0</v>
      </c>
      <c r="G10" s="11" t="n">
        <f aca="false">'Raw Data Consolidated'!G17</f>
        <v>0</v>
      </c>
      <c r="H10" s="11" t="n">
        <f aca="false">'Raw Data Consolidated'!H17</f>
        <v>0</v>
      </c>
      <c r="I10" s="11" t="n">
        <f aca="false">'Raw Data Consolidated'!I17</f>
        <v>0</v>
      </c>
      <c r="J10" s="11" t="n">
        <f aca="false">'Raw Data Consolidated'!J17</f>
        <v>0</v>
      </c>
      <c r="K10" s="11" t="n">
        <f aca="false">'Raw Data Consolidated'!K17</f>
        <v>0</v>
      </c>
      <c r="L10" s="11" t="n">
        <f aca="false">'Raw Data Consolidated'!L17</f>
        <v>0</v>
      </c>
      <c r="M10" s="11" t="n">
        <f aca="false">'Raw Data Consolidated'!M17</f>
        <v>0</v>
      </c>
      <c r="N10" s="12" t="n">
        <f aca="false">SUM(B10:M10)</f>
        <v>0</v>
      </c>
    </row>
    <row r="11" customFormat="false" ht="15" hidden="false" customHeight="false" outlineLevel="0" collapsed="false">
      <c r="A11" s="10" t="str">
        <f aca="false">RIGHT('Raw Data Consolidated'!A18,LEN('Raw Data Consolidated'!A18)-FIND("|",'Raw Data Consolidated'!A18)-1)</f>
        <v>IGST</v>
      </c>
      <c r="B11" s="11" t="n">
        <f aca="false">'Raw Data Consolidated'!B18</f>
        <v>0</v>
      </c>
      <c r="C11" s="11" t="n">
        <f aca="false">'Raw Data Consolidated'!C18</f>
        <v>0</v>
      </c>
      <c r="D11" s="11" t="n">
        <f aca="false">'Raw Data Consolidated'!D18</f>
        <v>0</v>
      </c>
      <c r="E11" s="11" t="n">
        <f aca="false">'Raw Data Consolidated'!E18</f>
        <v>0</v>
      </c>
      <c r="F11" s="11" t="n">
        <f aca="false">'Raw Data Consolidated'!F18</f>
        <v>0</v>
      </c>
      <c r="G11" s="11" t="n">
        <f aca="false">'Raw Data Consolidated'!G18</f>
        <v>0</v>
      </c>
      <c r="H11" s="11" t="n">
        <f aca="false">'Raw Data Consolidated'!H18</f>
        <v>0</v>
      </c>
      <c r="I11" s="11" t="n">
        <f aca="false">'Raw Data Consolidated'!I18</f>
        <v>0</v>
      </c>
      <c r="J11" s="11" t="n">
        <f aca="false">'Raw Data Consolidated'!J18</f>
        <v>0</v>
      </c>
      <c r="K11" s="11" t="n">
        <f aca="false">'Raw Data Consolidated'!K18</f>
        <v>0</v>
      </c>
      <c r="L11" s="11" t="n">
        <f aca="false">'Raw Data Consolidated'!L18</f>
        <v>0</v>
      </c>
      <c r="M11" s="11" t="n">
        <f aca="false">'Raw Data Consolidated'!M18</f>
        <v>0</v>
      </c>
      <c r="N11" s="12" t="n">
        <f aca="false">SUM(B11:M11)</f>
        <v>0</v>
      </c>
    </row>
    <row r="12" customFormat="false" ht="15.75" hidden="false" customHeight="true" outlineLevel="0" collapsed="false">
      <c r="A12" s="13" t="str">
        <f aca="false">RIGHT('Raw Data Consolidated'!A19,LEN('Raw Data Consolidated'!A19)-FIND("|",'Raw Data Consolidated'!A19)-1)</f>
        <v>Cess</v>
      </c>
      <c r="B12" s="14" t="n">
        <f aca="false">'Raw Data Consolidated'!B19</f>
        <v>0</v>
      </c>
      <c r="C12" s="14" t="n">
        <f aca="false">'Raw Data Consolidated'!C19</f>
        <v>0</v>
      </c>
      <c r="D12" s="14" t="n">
        <f aca="false">'Raw Data Consolidated'!D19</f>
        <v>0</v>
      </c>
      <c r="E12" s="14" t="n">
        <f aca="false">'Raw Data Consolidated'!E19</f>
        <v>0</v>
      </c>
      <c r="F12" s="14" t="n">
        <f aca="false">'Raw Data Consolidated'!F19</f>
        <v>0</v>
      </c>
      <c r="G12" s="14" t="n">
        <f aca="false">'Raw Data Consolidated'!G19</f>
        <v>0</v>
      </c>
      <c r="H12" s="14" t="n">
        <f aca="false">'Raw Data Consolidated'!H19</f>
        <v>0</v>
      </c>
      <c r="I12" s="14" t="n">
        <f aca="false">'Raw Data Consolidated'!I19</f>
        <v>0</v>
      </c>
      <c r="J12" s="14" t="n">
        <f aca="false">'Raw Data Consolidated'!J19</f>
        <v>0</v>
      </c>
      <c r="K12" s="14" t="n">
        <f aca="false">'Raw Data Consolidated'!K19</f>
        <v>0</v>
      </c>
      <c r="L12" s="14" t="n">
        <f aca="false">'Raw Data Consolidated'!L19</f>
        <v>0</v>
      </c>
      <c r="M12" s="14" t="n">
        <f aca="false">'Raw Data Consolidated'!M19</f>
        <v>0</v>
      </c>
      <c r="N12" s="15" t="n">
        <f aca="false">SUM(B12:M12)</f>
        <v>0</v>
      </c>
    </row>
    <row r="13" customFormat="false" ht="15.75" hidden="false" customHeight="true" outlineLevel="0" collapsed="false"/>
    <row r="14" customFormat="false" ht="15.75" hidden="false" customHeight="true" outlineLevel="0" collapsed="false">
      <c r="A14" s="9" t="str">
        <f aca="false">LEFT('Raw Data Consolidated'!A20, FIND("|", 'Raw Data Consolidated'!A20)-1)</f>
        <v>B2C Invoices 7 - B2C (Others) </v>
      </c>
      <c r="B14" s="9"/>
      <c r="C14" s="9"/>
      <c r="D14" s="9"/>
      <c r="E14" s="9"/>
      <c r="F14" s="9"/>
      <c r="G14" s="9"/>
      <c r="H14" s="9"/>
      <c r="I14" s="9"/>
      <c r="J14" s="9"/>
      <c r="K14" s="9"/>
      <c r="L14" s="9"/>
      <c r="M14" s="9"/>
      <c r="N14" s="9"/>
    </row>
    <row r="15" customFormat="false" ht="15" hidden="false" customHeight="false" outlineLevel="0" collapsed="false">
      <c r="A15" s="10" t="str">
        <f aca="false">RIGHT('Raw Data Consolidated'!A20,LEN('Raw Data Consolidated'!A20)-FIND("|",'Raw Data Consolidated'!A20)-1)</f>
        <v>Taxable Value</v>
      </c>
      <c r="B15" s="11" t="n">
        <f aca="false">'Raw Data Consolidated'!B20</f>
        <v>0</v>
      </c>
      <c r="C15" s="11" t="n">
        <f aca="false">'Raw Data Consolidated'!C20</f>
        <v>0</v>
      </c>
      <c r="D15" s="11" t="n">
        <f aca="false">'Raw Data Consolidated'!D20</f>
        <v>0</v>
      </c>
      <c r="E15" s="11" t="n">
        <f aca="false">'Raw Data Consolidated'!E20</f>
        <v>0</v>
      </c>
      <c r="F15" s="11" t="n">
        <f aca="false">'Raw Data Consolidated'!F20</f>
        <v>0</v>
      </c>
      <c r="G15" s="11" t="n">
        <f aca="false">'Raw Data Consolidated'!G20</f>
        <v>0</v>
      </c>
      <c r="H15" s="11" t="n">
        <f aca="false">'Raw Data Consolidated'!H20</f>
        <v>0</v>
      </c>
      <c r="I15" s="11" t="n">
        <f aca="false">'Raw Data Consolidated'!I20</f>
        <v>0</v>
      </c>
      <c r="J15" s="11" t="n">
        <f aca="false">'Raw Data Consolidated'!J20</f>
        <v>0</v>
      </c>
      <c r="K15" s="11" t="n">
        <f aca="false">'Raw Data Consolidated'!K20</f>
        <v>0</v>
      </c>
      <c r="L15" s="11" t="n">
        <f aca="false">'Raw Data Consolidated'!L20</f>
        <v>0</v>
      </c>
      <c r="M15" s="11" t="n">
        <f aca="false">'Raw Data Consolidated'!M20</f>
        <v>0</v>
      </c>
      <c r="N15" s="12" t="n">
        <f aca="false">SUM(B15:M15)</f>
        <v>0</v>
      </c>
    </row>
    <row r="16" customFormat="false" ht="15" hidden="false" customHeight="false" outlineLevel="0" collapsed="false">
      <c r="A16" s="10" t="str">
        <f aca="false">RIGHT('Raw Data Consolidated'!A21,LEN('Raw Data Consolidated'!A21)-FIND("|",'Raw Data Consolidated'!A21)-1)</f>
        <v>IGST</v>
      </c>
      <c r="B16" s="11" t="n">
        <f aca="false">'Raw Data Consolidated'!B21</f>
        <v>0</v>
      </c>
      <c r="C16" s="11" t="n">
        <f aca="false">'Raw Data Consolidated'!C21</f>
        <v>0</v>
      </c>
      <c r="D16" s="11" t="n">
        <f aca="false">'Raw Data Consolidated'!D21</f>
        <v>0</v>
      </c>
      <c r="E16" s="11" t="n">
        <f aca="false">'Raw Data Consolidated'!E21</f>
        <v>0</v>
      </c>
      <c r="F16" s="11" t="n">
        <f aca="false">'Raw Data Consolidated'!F21</f>
        <v>0</v>
      </c>
      <c r="G16" s="11" t="n">
        <f aca="false">'Raw Data Consolidated'!G21</f>
        <v>0</v>
      </c>
      <c r="H16" s="11" t="n">
        <f aca="false">'Raw Data Consolidated'!H21</f>
        <v>0</v>
      </c>
      <c r="I16" s="11" t="n">
        <f aca="false">'Raw Data Consolidated'!I21</f>
        <v>0</v>
      </c>
      <c r="J16" s="11" t="n">
        <f aca="false">'Raw Data Consolidated'!J21</f>
        <v>0</v>
      </c>
      <c r="K16" s="11" t="n">
        <f aca="false">'Raw Data Consolidated'!K21</f>
        <v>0</v>
      </c>
      <c r="L16" s="11" t="n">
        <f aca="false">'Raw Data Consolidated'!L21</f>
        <v>0</v>
      </c>
      <c r="M16" s="11" t="n">
        <f aca="false">'Raw Data Consolidated'!M21</f>
        <v>0</v>
      </c>
      <c r="N16" s="12" t="n">
        <f aca="false">SUM(B16:M16)</f>
        <v>0</v>
      </c>
    </row>
    <row r="17" customFormat="false" ht="15" hidden="false" customHeight="false" outlineLevel="0" collapsed="false">
      <c r="A17" s="10" t="str">
        <f aca="false">RIGHT('Raw Data Consolidated'!A22,LEN('Raw Data Consolidated'!A22)-FIND("|",'Raw Data Consolidated'!A22)-1)</f>
        <v>CGST</v>
      </c>
      <c r="B17" s="11" t="n">
        <f aca="false">'Raw Data Consolidated'!B22</f>
        <v>0</v>
      </c>
      <c r="C17" s="11" t="n">
        <f aca="false">'Raw Data Consolidated'!C22</f>
        <v>0</v>
      </c>
      <c r="D17" s="11" t="n">
        <f aca="false">'Raw Data Consolidated'!D22</f>
        <v>0</v>
      </c>
      <c r="E17" s="11" t="n">
        <f aca="false">'Raw Data Consolidated'!E22</f>
        <v>0</v>
      </c>
      <c r="F17" s="11" t="n">
        <f aca="false">'Raw Data Consolidated'!F22</f>
        <v>0</v>
      </c>
      <c r="G17" s="11" t="n">
        <f aca="false">'Raw Data Consolidated'!G22</f>
        <v>0</v>
      </c>
      <c r="H17" s="11" t="n">
        <f aca="false">'Raw Data Consolidated'!H22</f>
        <v>0</v>
      </c>
      <c r="I17" s="11" t="n">
        <f aca="false">'Raw Data Consolidated'!I22</f>
        <v>0</v>
      </c>
      <c r="J17" s="11" t="n">
        <f aca="false">'Raw Data Consolidated'!J22</f>
        <v>0</v>
      </c>
      <c r="K17" s="11" t="n">
        <f aca="false">'Raw Data Consolidated'!K22</f>
        <v>0</v>
      </c>
      <c r="L17" s="11" t="n">
        <f aca="false">'Raw Data Consolidated'!L22</f>
        <v>0</v>
      </c>
      <c r="M17" s="11" t="n">
        <f aca="false">'Raw Data Consolidated'!M22</f>
        <v>0</v>
      </c>
      <c r="N17" s="12" t="n">
        <f aca="false">SUM(B17:M17)</f>
        <v>0</v>
      </c>
    </row>
    <row r="18" customFormat="false" ht="15" hidden="false" customHeight="false" outlineLevel="0" collapsed="false">
      <c r="A18" s="10" t="str">
        <f aca="false">RIGHT('Raw Data Consolidated'!A23,LEN('Raw Data Consolidated'!A23)-FIND("|",'Raw Data Consolidated'!A23)-1)</f>
        <v>SGST</v>
      </c>
      <c r="B18" s="11" t="n">
        <f aca="false">'Raw Data Consolidated'!B23</f>
        <v>0</v>
      </c>
      <c r="C18" s="11" t="n">
        <f aca="false">'Raw Data Consolidated'!C23</f>
        <v>0</v>
      </c>
      <c r="D18" s="11" t="n">
        <f aca="false">'Raw Data Consolidated'!D23</f>
        <v>0</v>
      </c>
      <c r="E18" s="11" t="n">
        <f aca="false">'Raw Data Consolidated'!E23</f>
        <v>0</v>
      </c>
      <c r="F18" s="11" t="n">
        <f aca="false">'Raw Data Consolidated'!F23</f>
        <v>0</v>
      </c>
      <c r="G18" s="11" t="n">
        <f aca="false">'Raw Data Consolidated'!G23</f>
        <v>0</v>
      </c>
      <c r="H18" s="11" t="n">
        <f aca="false">'Raw Data Consolidated'!H23</f>
        <v>0</v>
      </c>
      <c r="I18" s="11" t="n">
        <f aca="false">'Raw Data Consolidated'!I23</f>
        <v>0</v>
      </c>
      <c r="J18" s="11" t="n">
        <f aca="false">'Raw Data Consolidated'!J23</f>
        <v>0</v>
      </c>
      <c r="K18" s="11" t="n">
        <f aca="false">'Raw Data Consolidated'!K23</f>
        <v>0</v>
      </c>
      <c r="L18" s="11" t="n">
        <f aca="false">'Raw Data Consolidated'!L23</f>
        <v>0</v>
      </c>
      <c r="M18" s="11" t="n">
        <f aca="false">'Raw Data Consolidated'!M23</f>
        <v>0</v>
      </c>
      <c r="N18" s="12" t="n">
        <f aca="false">SUM(B18:M18)</f>
        <v>0</v>
      </c>
    </row>
    <row r="19" customFormat="false" ht="15.75" hidden="false" customHeight="true" outlineLevel="0" collapsed="false">
      <c r="A19" s="13" t="str">
        <f aca="false">RIGHT('Raw Data Consolidated'!A24,LEN('Raw Data Consolidated'!A24)-FIND("|",'Raw Data Consolidated'!A24)-1)</f>
        <v>Cess</v>
      </c>
      <c r="B19" s="14" t="n">
        <f aca="false">'Raw Data Consolidated'!B24</f>
        <v>0</v>
      </c>
      <c r="C19" s="14" t="n">
        <f aca="false">'Raw Data Consolidated'!C24</f>
        <v>0</v>
      </c>
      <c r="D19" s="14" t="n">
        <f aca="false">'Raw Data Consolidated'!D24</f>
        <v>0</v>
      </c>
      <c r="E19" s="14" t="n">
        <f aca="false">'Raw Data Consolidated'!E24</f>
        <v>0</v>
      </c>
      <c r="F19" s="14" t="n">
        <f aca="false">'Raw Data Consolidated'!F24</f>
        <v>0</v>
      </c>
      <c r="G19" s="14" t="n">
        <f aca="false">'Raw Data Consolidated'!G24</f>
        <v>0</v>
      </c>
      <c r="H19" s="14" t="n">
        <f aca="false">'Raw Data Consolidated'!H24</f>
        <v>0</v>
      </c>
      <c r="I19" s="14" t="n">
        <f aca="false">'Raw Data Consolidated'!I24</f>
        <v>0</v>
      </c>
      <c r="J19" s="14" t="n">
        <f aca="false">'Raw Data Consolidated'!J24</f>
        <v>0</v>
      </c>
      <c r="K19" s="14" t="n">
        <f aca="false">'Raw Data Consolidated'!K24</f>
        <v>0</v>
      </c>
      <c r="L19" s="14" t="n">
        <f aca="false">'Raw Data Consolidated'!L24</f>
        <v>0</v>
      </c>
      <c r="M19" s="14" t="n">
        <f aca="false">'Raw Data Consolidated'!M24</f>
        <v>0</v>
      </c>
      <c r="N19" s="15" t="n">
        <f aca="false">SUM(B19:M19)</f>
        <v>0</v>
      </c>
    </row>
    <row r="20" customFormat="false" ht="15.75" hidden="false" customHeight="true" outlineLevel="0" collapsed="false"/>
    <row r="21" customFormat="false" ht="15.75" hidden="false" customHeight="true" outlineLevel="0" collapsed="false">
      <c r="A21" s="9" t="str">
        <f aca="false">LEFT('Raw Data Consolidated'!A25, FIND("|", 'Raw Data Consolidated'!A25)-1)</f>
        <v>Exports Invoices - 6A </v>
      </c>
      <c r="B21" s="9"/>
      <c r="C21" s="9"/>
      <c r="D21" s="9"/>
      <c r="E21" s="9"/>
      <c r="F21" s="9"/>
      <c r="G21" s="9"/>
      <c r="H21" s="9"/>
      <c r="I21" s="9"/>
      <c r="J21" s="9"/>
      <c r="K21" s="9"/>
      <c r="L21" s="9"/>
      <c r="M21" s="9"/>
      <c r="N21" s="9"/>
    </row>
    <row r="22" customFormat="false" ht="15" hidden="false" customHeight="false" outlineLevel="0" collapsed="false">
      <c r="A22" s="10" t="str">
        <f aca="false">RIGHT('Raw Data Consolidated'!A25,LEN('Raw Data Consolidated'!A25)-FIND("|",'Raw Data Consolidated'!A25)-1)</f>
        <v>Taxable Value</v>
      </c>
      <c r="B22" s="11" t="n">
        <f aca="false">'Raw Data Consolidated'!B25</f>
        <v>0</v>
      </c>
      <c r="C22" s="11" t="n">
        <f aca="false">'Raw Data Consolidated'!C25</f>
        <v>0</v>
      </c>
      <c r="D22" s="11" t="n">
        <f aca="false">'Raw Data Consolidated'!D25</f>
        <v>0</v>
      </c>
      <c r="E22" s="11" t="n">
        <f aca="false">'Raw Data Consolidated'!E25</f>
        <v>0</v>
      </c>
      <c r="F22" s="11" t="n">
        <f aca="false">'Raw Data Consolidated'!F25</f>
        <v>0</v>
      </c>
      <c r="G22" s="11" t="n">
        <f aca="false">'Raw Data Consolidated'!G25</f>
        <v>0</v>
      </c>
      <c r="H22" s="11" t="n">
        <f aca="false">'Raw Data Consolidated'!H25</f>
        <v>0</v>
      </c>
      <c r="I22" s="11" t="n">
        <f aca="false">'Raw Data Consolidated'!I25</f>
        <v>0</v>
      </c>
      <c r="J22" s="11" t="n">
        <f aca="false">'Raw Data Consolidated'!J25</f>
        <v>0</v>
      </c>
      <c r="K22" s="11" t="n">
        <f aca="false">'Raw Data Consolidated'!K25</f>
        <v>0</v>
      </c>
      <c r="L22" s="11" t="n">
        <f aca="false">'Raw Data Consolidated'!L25</f>
        <v>0</v>
      </c>
      <c r="M22" s="11" t="n">
        <f aca="false">'Raw Data Consolidated'!M25</f>
        <v>0</v>
      </c>
      <c r="N22" s="12" t="n">
        <f aca="false">SUM(B22:M22)</f>
        <v>0</v>
      </c>
    </row>
    <row r="23" customFormat="false" ht="15.75" hidden="false" customHeight="true" outlineLevel="0" collapsed="false">
      <c r="A23" s="13" t="str">
        <f aca="false">RIGHT('Raw Data Consolidated'!A26,LEN('Raw Data Consolidated'!A26)-FIND("|",'Raw Data Consolidated'!A26)-1)</f>
        <v>IGST</v>
      </c>
      <c r="B23" s="14" t="n">
        <f aca="false">'Raw Data Consolidated'!B26</f>
        <v>0</v>
      </c>
      <c r="C23" s="14" t="n">
        <f aca="false">'Raw Data Consolidated'!C26</f>
        <v>0</v>
      </c>
      <c r="D23" s="14" t="n">
        <f aca="false">'Raw Data Consolidated'!D26</f>
        <v>0</v>
      </c>
      <c r="E23" s="14" t="n">
        <f aca="false">'Raw Data Consolidated'!E26</f>
        <v>0</v>
      </c>
      <c r="F23" s="14" t="n">
        <f aca="false">'Raw Data Consolidated'!F26</f>
        <v>0</v>
      </c>
      <c r="G23" s="14" t="n">
        <f aca="false">'Raw Data Consolidated'!G26</f>
        <v>0</v>
      </c>
      <c r="H23" s="14" t="n">
        <f aca="false">'Raw Data Consolidated'!H26</f>
        <v>0</v>
      </c>
      <c r="I23" s="14" t="n">
        <f aca="false">'Raw Data Consolidated'!I26</f>
        <v>0</v>
      </c>
      <c r="J23" s="14" t="n">
        <f aca="false">'Raw Data Consolidated'!J26</f>
        <v>0</v>
      </c>
      <c r="K23" s="14" t="n">
        <f aca="false">'Raw Data Consolidated'!K26</f>
        <v>0</v>
      </c>
      <c r="L23" s="14" t="n">
        <f aca="false">'Raw Data Consolidated'!L26</f>
        <v>0</v>
      </c>
      <c r="M23" s="14" t="n">
        <f aca="false">'Raw Data Consolidated'!M26</f>
        <v>0</v>
      </c>
      <c r="N23" s="15" t="n">
        <f aca="false">SUM(B23:M23)</f>
        <v>0</v>
      </c>
    </row>
    <row r="24" customFormat="false" ht="15.75" hidden="false" customHeight="true" outlineLevel="0" collapsed="false"/>
    <row r="25" customFormat="false" ht="15.75" hidden="false" customHeight="true" outlineLevel="0" collapsed="false">
      <c r="A25" s="9" t="str">
        <f aca="false">LEFT('Raw Data Consolidated'!A27, FIND("|", 'Raw Data Consolidated'!A27)-1)</f>
        <v>Nil rated, exempted and non GST outward supplies - 8 </v>
      </c>
      <c r="B25" s="9"/>
      <c r="C25" s="9"/>
      <c r="D25" s="9"/>
      <c r="E25" s="9"/>
      <c r="F25" s="9"/>
      <c r="G25" s="9"/>
      <c r="H25" s="9"/>
      <c r="I25" s="9"/>
      <c r="J25" s="9"/>
      <c r="K25" s="9"/>
      <c r="L25" s="9"/>
      <c r="M25" s="9"/>
      <c r="N25" s="9"/>
    </row>
    <row r="26" customFormat="false" ht="15" hidden="false" customHeight="false" outlineLevel="0" collapsed="false">
      <c r="A26" s="10" t="str">
        <f aca="false">RIGHT('Raw Data Consolidated'!A27,LEN('Raw Data Consolidated'!A27)-FIND("|",'Raw Data Consolidated'!A27)-1)</f>
        <v>Nil-rated Supply</v>
      </c>
      <c r="B26" s="11" t="n">
        <f aca="false">'Raw Data Consolidated'!B27</f>
        <v>0</v>
      </c>
      <c r="C26" s="11" t="n">
        <f aca="false">'Raw Data Consolidated'!C27</f>
        <v>0</v>
      </c>
      <c r="D26" s="11" t="n">
        <f aca="false">'Raw Data Consolidated'!D27</f>
        <v>0</v>
      </c>
      <c r="E26" s="11" t="n">
        <f aca="false">'Raw Data Consolidated'!E27</f>
        <v>0</v>
      </c>
      <c r="F26" s="11" t="n">
        <f aca="false">'Raw Data Consolidated'!F27</f>
        <v>0</v>
      </c>
      <c r="G26" s="11" t="n">
        <f aca="false">'Raw Data Consolidated'!G27</f>
        <v>0</v>
      </c>
      <c r="H26" s="11" t="n">
        <f aca="false">'Raw Data Consolidated'!H27</f>
        <v>0</v>
      </c>
      <c r="I26" s="11" t="n">
        <f aca="false">'Raw Data Consolidated'!I27</f>
        <v>0</v>
      </c>
      <c r="J26" s="11" t="n">
        <f aca="false">'Raw Data Consolidated'!J27</f>
        <v>0</v>
      </c>
      <c r="K26" s="11" t="n">
        <f aca="false">'Raw Data Consolidated'!K27</f>
        <v>0</v>
      </c>
      <c r="L26" s="11" t="n">
        <f aca="false">'Raw Data Consolidated'!L27</f>
        <v>0</v>
      </c>
      <c r="M26" s="11" t="n">
        <f aca="false">'Raw Data Consolidated'!M27</f>
        <v>0</v>
      </c>
      <c r="N26" s="12" t="n">
        <f aca="false">SUM(B26:M26)</f>
        <v>0</v>
      </c>
    </row>
    <row r="27" customFormat="false" ht="15" hidden="false" customHeight="false" outlineLevel="0" collapsed="false">
      <c r="A27" s="10" t="str">
        <f aca="false">RIGHT('Raw Data Consolidated'!A28,LEN('Raw Data Consolidated'!A28)-FIND("|",'Raw Data Consolidated'!A28)-1)</f>
        <v>Exempt Supply</v>
      </c>
      <c r="B27" s="11" t="n">
        <f aca="false">'Raw Data Consolidated'!B28</f>
        <v>0</v>
      </c>
      <c r="C27" s="11" t="n">
        <f aca="false">'Raw Data Consolidated'!C28</f>
        <v>0</v>
      </c>
      <c r="D27" s="11" t="n">
        <f aca="false">'Raw Data Consolidated'!D28</f>
        <v>0</v>
      </c>
      <c r="E27" s="11" t="n">
        <f aca="false">'Raw Data Consolidated'!E28</f>
        <v>0</v>
      </c>
      <c r="F27" s="11" t="n">
        <f aca="false">'Raw Data Consolidated'!F28</f>
        <v>0</v>
      </c>
      <c r="G27" s="11" t="n">
        <f aca="false">'Raw Data Consolidated'!G28</f>
        <v>0</v>
      </c>
      <c r="H27" s="11" t="n">
        <f aca="false">'Raw Data Consolidated'!H28</f>
        <v>0</v>
      </c>
      <c r="I27" s="11" t="n">
        <f aca="false">'Raw Data Consolidated'!I28</f>
        <v>0</v>
      </c>
      <c r="J27" s="11" t="n">
        <f aca="false">'Raw Data Consolidated'!J28</f>
        <v>0</v>
      </c>
      <c r="K27" s="11" t="n">
        <f aca="false">'Raw Data Consolidated'!K28</f>
        <v>0</v>
      </c>
      <c r="L27" s="11" t="n">
        <f aca="false">'Raw Data Consolidated'!L28</f>
        <v>0</v>
      </c>
      <c r="M27" s="11" t="n">
        <f aca="false">'Raw Data Consolidated'!M28</f>
        <v>0</v>
      </c>
      <c r="N27" s="12" t="n">
        <f aca="false">SUM(B27:M27)</f>
        <v>0</v>
      </c>
    </row>
    <row r="28" customFormat="false" ht="15.75" hidden="false" customHeight="true" outlineLevel="0" collapsed="false">
      <c r="A28" s="13" t="str">
        <f aca="false">RIGHT('Raw Data Consolidated'!A29,LEN('Raw Data Consolidated'!A29)-FIND("|",'Raw Data Consolidated'!A29)-1)</f>
        <v>Non-GST Supply</v>
      </c>
      <c r="B28" s="14" t="n">
        <f aca="false">'Raw Data Consolidated'!B29</f>
        <v>0</v>
      </c>
      <c r="C28" s="14" t="n">
        <f aca="false">'Raw Data Consolidated'!C29</f>
        <v>0</v>
      </c>
      <c r="D28" s="14" t="n">
        <f aca="false">'Raw Data Consolidated'!D29</f>
        <v>0</v>
      </c>
      <c r="E28" s="14" t="n">
        <f aca="false">'Raw Data Consolidated'!E29</f>
        <v>0</v>
      </c>
      <c r="F28" s="14" t="n">
        <f aca="false">'Raw Data Consolidated'!F29</f>
        <v>0</v>
      </c>
      <c r="G28" s="14" t="n">
        <f aca="false">'Raw Data Consolidated'!G29</f>
        <v>0</v>
      </c>
      <c r="H28" s="14" t="n">
        <f aca="false">'Raw Data Consolidated'!H29</f>
        <v>0</v>
      </c>
      <c r="I28" s="14" t="n">
        <f aca="false">'Raw Data Consolidated'!I29</f>
        <v>0</v>
      </c>
      <c r="J28" s="14" t="n">
        <f aca="false">'Raw Data Consolidated'!J29</f>
        <v>0</v>
      </c>
      <c r="K28" s="14" t="n">
        <f aca="false">'Raw Data Consolidated'!K29</f>
        <v>0</v>
      </c>
      <c r="L28" s="14" t="n">
        <f aca="false">'Raw Data Consolidated'!L29</f>
        <v>0</v>
      </c>
      <c r="M28" s="14" t="n">
        <f aca="false">'Raw Data Consolidated'!M29</f>
        <v>0</v>
      </c>
      <c r="N28" s="15" t="n">
        <f aca="false">SUM(B28:M28)</f>
        <v>0</v>
      </c>
    </row>
    <row r="29" customFormat="false" ht="15.75" hidden="false" customHeight="true" outlineLevel="0" collapsed="false"/>
    <row r="30" customFormat="false" ht="15.75" hidden="false" customHeight="true" outlineLevel="0" collapsed="false">
      <c r="A30" s="9" t="str">
        <f aca="false">LEFT('Raw Data Consolidated'!A30, FIND("|", 'Raw Data Consolidated'!A30)-1)</f>
        <v>Credit/Debit Notes - 9B (Registered) </v>
      </c>
      <c r="B30" s="9"/>
      <c r="C30" s="9"/>
      <c r="D30" s="9"/>
      <c r="E30" s="9"/>
      <c r="F30" s="9"/>
      <c r="G30" s="9"/>
      <c r="H30" s="9"/>
      <c r="I30" s="9"/>
      <c r="J30" s="9"/>
      <c r="K30" s="9"/>
      <c r="L30" s="9"/>
      <c r="M30" s="9"/>
      <c r="N30" s="9"/>
    </row>
    <row r="31" customFormat="false" ht="15" hidden="false" customHeight="false" outlineLevel="0" collapsed="false">
      <c r="A31" s="10" t="str">
        <f aca="false">RIGHT('Raw Data Consolidated'!A30,LEN('Raw Data Consolidated'!A30)-FIND("|",'Raw Data Consolidated'!A30)-1)</f>
        <v>Taxable Value</v>
      </c>
      <c r="B31" s="11" t="n">
        <f aca="false">'Raw Data Consolidated'!B30</f>
        <v>0</v>
      </c>
      <c r="C31" s="11" t="n">
        <f aca="false">'Raw Data Consolidated'!C30</f>
        <v>0</v>
      </c>
      <c r="D31" s="11" t="n">
        <f aca="false">'Raw Data Consolidated'!D30</f>
        <v>0</v>
      </c>
      <c r="E31" s="11" t="n">
        <f aca="false">'Raw Data Consolidated'!E30</f>
        <v>0</v>
      </c>
      <c r="F31" s="11" t="n">
        <f aca="false">'Raw Data Consolidated'!F30</f>
        <v>0</v>
      </c>
      <c r="G31" s="11" t="n">
        <f aca="false">'Raw Data Consolidated'!G30</f>
        <v>-99155439.8</v>
      </c>
      <c r="H31" s="11" t="n">
        <f aca="false">'Raw Data Consolidated'!H30</f>
        <v>0</v>
      </c>
      <c r="I31" s="11" t="n">
        <f aca="false">'Raw Data Consolidated'!I30</f>
        <v>-228746029.2</v>
      </c>
      <c r="J31" s="11" t="n">
        <f aca="false">'Raw Data Consolidated'!J30</f>
        <v>0</v>
      </c>
      <c r="K31" s="11" t="n">
        <f aca="false">'Raw Data Consolidated'!K30</f>
        <v>-24162745</v>
      </c>
      <c r="L31" s="11" t="n">
        <f aca="false">'Raw Data Consolidated'!L30</f>
        <v>0</v>
      </c>
      <c r="M31" s="11" t="n">
        <f aca="false">'Raw Data Consolidated'!M30</f>
        <v>-223733787.15</v>
      </c>
      <c r="N31" s="12" t="n">
        <f aca="false">SUM(B31:M31)</f>
        <v>-575798001.15</v>
      </c>
    </row>
    <row r="32" customFormat="false" ht="15" hidden="false" customHeight="false" outlineLevel="0" collapsed="false">
      <c r="A32" s="10" t="str">
        <f aca="false">RIGHT('Raw Data Consolidated'!A31,LEN('Raw Data Consolidated'!A31)-FIND("|",'Raw Data Consolidated'!A31)-1)</f>
        <v>IGST</v>
      </c>
      <c r="B32" s="11" t="n">
        <f aca="false">'Raw Data Consolidated'!B31</f>
        <v>0</v>
      </c>
      <c r="C32" s="11" t="n">
        <f aca="false">'Raw Data Consolidated'!C31</f>
        <v>0</v>
      </c>
      <c r="D32" s="11" t="n">
        <f aca="false">'Raw Data Consolidated'!D31</f>
        <v>0</v>
      </c>
      <c r="E32" s="11" t="n">
        <f aca="false">'Raw Data Consolidated'!E31</f>
        <v>0</v>
      </c>
      <c r="F32" s="11" t="n">
        <f aca="false">'Raw Data Consolidated'!F31</f>
        <v>0</v>
      </c>
      <c r="G32" s="11" t="n">
        <f aca="false">'Raw Data Consolidated'!G31</f>
        <v>-17847979</v>
      </c>
      <c r="H32" s="11" t="n">
        <f aca="false">'Raw Data Consolidated'!H31</f>
        <v>0</v>
      </c>
      <c r="I32" s="11" t="n">
        <f aca="false">'Raw Data Consolidated'!I31</f>
        <v>-41174285.56</v>
      </c>
      <c r="J32" s="11" t="n">
        <f aca="false">'Raw Data Consolidated'!J31</f>
        <v>0</v>
      </c>
      <c r="K32" s="11" t="n">
        <f aca="false">'Raw Data Consolidated'!K31</f>
        <v>-4349296</v>
      </c>
      <c r="L32" s="11" t="n">
        <f aca="false">'Raw Data Consolidated'!L31</f>
        <v>0</v>
      </c>
      <c r="M32" s="11" t="n">
        <f aca="false">'Raw Data Consolidated'!M31</f>
        <v>-40272084</v>
      </c>
      <c r="N32" s="12" t="n">
        <f aca="false">SUM(B32:M32)</f>
        <v>-103643644.56</v>
      </c>
    </row>
    <row r="33" customFormat="false" ht="15" hidden="false" customHeight="false" outlineLevel="0" collapsed="false">
      <c r="A33" s="10" t="str">
        <f aca="false">RIGHT('Raw Data Consolidated'!A32,LEN('Raw Data Consolidated'!A32)-FIND("|",'Raw Data Consolidated'!A32)-1)</f>
        <v>CGST</v>
      </c>
      <c r="B33" s="11" t="n">
        <f aca="false">'Raw Data Consolidated'!B32</f>
        <v>0</v>
      </c>
      <c r="C33" s="11" t="n">
        <f aca="false">'Raw Data Consolidated'!C32</f>
        <v>0</v>
      </c>
      <c r="D33" s="11" t="n">
        <f aca="false">'Raw Data Consolidated'!D32</f>
        <v>0</v>
      </c>
      <c r="E33" s="11" t="n">
        <f aca="false">'Raw Data Consolidated'!E32</f>
        <v>0</v>
      </c>
      <c r="F33" s="11" t="n">
        <f aca="false">'Raw Data Consolidated'!F32</f>
        <v>0</v>
      </c>
      <c r="G33" s="11" t="n">
        <f aca="false">'Raw Data Consolidated'!G32</f>
        <v>0</v>
      </c>
      <c r="H33" s="11" t="n">
        <f aca="false">'Raw Data Consolidated'!H32</f>
        <v>0</v>
      </c>
      <c r="I33" s="11" t="n">
        <f aca="false">'Raw Data Consolidated'!I32</f>
        <v>0</v>
      </c>
      <c r="J33" s="11" t="n">
        <f aca="false">'Raw Data Consolidated'!J32</f>
        <v>0</v>
      </c>
      <c r="K33" s="11" t="n">
        <f aca="false">'Raw Data Consolidated'!K32</f>
        <v>0</v>
      </c>
      <c r="L33" s="11" t="n">
        <f aca="false">'Raw Data Consolidated'!L32</f>
        <v>0</v>
      </c>
      <c r="M33" s="11" t="n">
        <f aca="false">'Raw Data Consolidated'!M32</f>
        <v>0</v>
      </c>
      <c r="N33" s="12" t="n">
        <f aca="false">SUM(B33:M33)</f>
        <v>0</v>
      </c>
    </row>
    <row r="34" customFormat="false" ht="15" hidden="false" customHeight="false" outlineLevel="0" collapsed="false">
      <c r="A34" s="10" t="str">
        <f aca="false">RIGHT('Raw Data Consolidated'!A33,LEN('Raw Data Consolidated'!A33)-FIND("|",'Raw Data Consolidated'!A33)-1)</f>
        <v>SGST</v>
      </c>
      <c r="B34" s="11" t="n">
        <f aca="false">'Raw Data Consolidated'!B33</f>
        <v>0</v>
      </c>
      <c r="C34" s="11" t="n">
        <f aca="false">'Raw Data Consolidated'!C33</f>
        <v>0</v>
      </c>
      <c r="D34" s="11" t="n">
        <f aca="false">'Raw Data Consolidated'!D33</f>
        <v>0</v>
      </c>
      <c r="E34" s="11" t="n">
        <f aca="false">'Raw Data Consolidated'!E33</f>
        <v>0</v>
      </c>
      <c r="F34" s="11" t="n">
        <f aca="false">'Raw Data Consolidated'!F33</f>
        <v>0</v>
      </c>
      <c r="G34" s="11" t="n">
        <f aca="false">'Raw Data Consolidated'!G33</f>
        <v>0</v>
      </c>
      <c r="H34" s="11" t="n">
        <f aca="false">'Raw Data Consolidated'!H33</f>
        <v>0</v>
      </c>
      <c r="I34" s="11" t="n">
        <f aca="false">'Raw Data Consolidated'!I33</f>
        <v>0</v>
      </c>
      <c r="J34" s="11" t="n">
        <f aca="false">'Raw Data Consolidated'!J33</f>
        <v>0</v>
      </c>
      <c r="K34" s="11" t="n">
        <f aca="false">'Raw Data Consolidated'!K33</f>
        <v>0</v>
      </c>
      <c r="L34" s="11" t="n">
        <f aca="false">'Raw Data Consolidated'!L33</f>
        <v>0</v>
      </c>
      <c r="M34" s="11" t="n">
        <f aca="false">'Raw Data Consolidated'!M33</f>
        <v>0</v>
      </c>
      <c r="N34" s="12" t="n">
        <f aca="false">SUM(B34:M34)</f>
        <v>0</v>
      </c>
    </row>
    <row r="35" customFormat="false" ht="15.75" hidden="false" customHeight="true" outlineLevel="0" collapsed="false">
      <c r="A35" s="13" t="str">
        <f aca="false">RIGHT('Raw Data Consolidated'!A34,LEN('Raw Data Consolidated'!A34)-FIND("|",'Raw Data Consolidated'!A34)-1)</f>
        <v>Cess</v>
      </c>
      <c r="B35" s="14" t="n">
        <f aca="false">'Raw Data Consolidated'!B34</f>
        <v>0</v>
      </c>
      <c r="C35" s="14" t="n">
        <f aca="false">'Raw Data Consolidated'!C34</f>
        <v>0</v>
      </c>
      <c r="D35" s="14" t="n">
        <f aca="false">'Raw Data Consolidated'!D34</f>
        <v>0</v>
      </c>
      <c r="E35" s="14" t="n">
        <f aca="false">'Raw Data Consolidated'!E34</f>
        <v>0</v>
      </c>
      <c r="F35" s="14" t="n">
        <f aca="false">'Raw Data Consolidated'!F34</f>
        <v>0</v>
      </c>
      <c r="G35" s="14" t="n">
        <f aca="false">'Raw Data Consolidated'!G34</f>
        <v>0</v>
      </c>
      <c r="H35" s="14" t="n">
        <f aca="false">'Raw Data Consolidated'!H34</f>
        <v>0</v>
      </c>
      <c r="I35" s="14" t="n">
        <f aca="false">'Raw Data Consolidated'!I34</f>
        <v>0</v>
      </c>
      <c r="J35" s="14" t="n">
        <f aca="false">'Raw Data Consolidated'!J34</f>
        <v>0</v>
      </c>
      <c r="K35" s="14" t="n">
        <f aca="false">'Raw Data Consolidated'!K34</f>
        <v>0</v>
      </c>
      <c r="L35" s="14" t="n">
        <f aca="false">'Raw Data Consolidated'!L34</f>
        <v>0</v>
      </c>
      <c r="M35" s="14" t="n">
        <f aca="false">'Raw Data Consolidated'!M34</f>
        <v>0</v>
      </c>
      <c r="N35" s="15" t="n">
        <f aca="false">SUM(B35:M35)</f>
        <v>0</v>
      </c>
    </row>
    <row r="36" customFormat="false" ht="15.75" hidden="false" customHeight="true" outlineLevel="0" collapsed="false"/>
    <row r="37" customFormat="false" ht="15.75" hidden="false" customHeight="true" outlineLevel="0" collapsed="false">
      <c r="A37" s="9" t="str">
        <f aca="false">LEFT('Raw Data Consolidated'!A35, FIND("|", 'Raw Data Consolidated'!A35)-1)</f>
        <v>Credit/Debit Notes - 9B (Unregistered) </v>
      </c>
      <c r="B37" s="9"/>
      <c r="C37" s="9"/>
      <c r="D37" s="9"/>
      <c r="E37" s="9"/>
      <c r="F37" s="9"/>
      <c r="G37" s="9"/>
      <c r="H37" s="9"/>
      <c r="I37" s="9"/>
      <c r="J37" s="9"/>
      <c r="K37" s="9"/>
      <c r="L37" s="9"/>
      <c r="M37" s="9"/>
      <c r="N37" s="9"/>
    </row>
    <row r="38" customFormat="false" ht="15" hidden="false" customHeight="false" outlineLevel="0" collapsed="false">
      <c r="A38" s="10" t="str">
        <f aca="false">RIGHT('Raw Data Consolidated'!A35,LEN('Raw Data Consolidated'!A35)-FIND("|",'Raw Data Consolidated'!A35)-1)</f>
        <v>Taxable Value</v>
      </c>
      <c r="B38" s="11" t="n">
        <f aca="false">'Raw Data Consolidated'!B35</f>
        <v>0</v>
      </c>
      <c r="C38" s="11" t="n">
        <f aca="false">'Raw Data Consolidated'!C35</f>
        <v>0</v>
      </c>
      <c r="D38" s="11" t="n">
        <f aca="false">'Raw Data Consolidated'!D35</f>
        <v>0</v>
      </c>
      <c r="E38" s="11" t="n">
        <f aca="false">'Raw Data Consolidated'!E35</f>
        <v>0</v>
      </c>
      <c r="F38" s="11" t="n">
        <f aca="false">'Raw Data Consolidated'!F35</f>
        <v>0</v>
      </c>
      <c r="G38" s="11" t="n">
        <f aca="false">'Raw Data Consolidated'!G35</f>
        <v>0</v>
      </c>
      <c r="H38" s="11" t="n">
        <f aca="false">'Raw Data Consolidated'!H35</f>
        <v>0</v>
      </c>
      <c r="I38" s="11" t="n">
        <f aca="false">'Raw Data Consolidated'!I35</f>
        <v>0</v>
      </c>
      <c r="J38" s="11" t="n">
        <f aca="false">'Raw Data Consolidated'!J35</f>
        <v>0</v>
      </c>
      <c r="K38" s="11" t="n">
        <f aca="false">'Raw Data Consolidated'!K35</f>
        <v>0</v>
      </c>
      <c r="L38" s="11" t="n">
        <f aca="false">'Raw Data Consolidated'!L35</f>
        <v>0</v>
      </c>
      <c r="M38" s="11" t="n">
        <f aca="false">'Raw Data Consolidated'!M35</f>
        <v>0</v>
      </c>
      <c r="N38" s="12" t="n">
        <f aca="false">SUM(B38:M38)</f>
        <v>0</v>
      </c>
    </row>
    <row r="39" customFormat="false" ht="15" hidden="false" customHeight="false" outlineLevel="0" collapsed="false">
      <c r="A39" s="10" t="str">
        <f aca="false">RIGHT('Raw Data Consolidated'!A36,LEN('Raw Data Consolidated'!A36)-FIND("|",'Raw Data Consolidated'!A36)-1)</f>
        <v>IGST</v>
      </c>
      <c r="B39" s="11" t="n">
        <f aca="false">'Raw Data Consolidated'!B36</f>
        <v>0</v>
      </c>
      <c r="C39" s="11" t="n">
        <f aca="false">'Raw Data Consolidated'!C36</f>
        <v>0</v>
      </c>
      <c r="D39" s="11" t="n">
        <f aca="false">'Raw Data Consolidated'!D36</f>
        <v>0</v>
      </c>
      <c r="E39" s="11" t="n">
        <f aca="false">'Raw Data Consolidated'!E36</f>
        <v>0</v>
      </c>
      <c r="F39" s="11" t="n">
        <f aca="false">'Raw Data Consolidated'!F36</f>
        <v>0</v>
      </c>
      <c r="G39" s="11" t="n">
        <f aca="false">'Raw Data Consolidated'!G36</f>
        <v>0</v>
      </c>
      <c r="H39" s="11" t="n">
        <f aca="false">'Raw Data Consolidated'!H36</f>
        <v>0</v>
      </c>
      <c r="I39" s="11" t="n">
        <f aca="false">'Raw Data Consolidated'!I36</f>
        <v>0</v>
      </c>
      <c r="J39" s="11" t="n">
        <f aca="false">'Raw Data Consolidated'!J36</f>
        <v>0</v>
      </c>
      <c r="K39" s="11" t="n">
        <f aca="false">'Raw Data Consolidated'!K36</f>
        <v>0</v>
      </c>
      <c r="L39" s="11" t="n">
        <f aca="false">'Raw Data Consolidated'!L36</f>
        <v>0</v>
      </c>
      <c r="M39" s="11" t="n">
        <f aca="false">'Raw Data Consolidated'!M36</f>
        <v>0</v>
      </c>
      <c r="N39" s="12" t="n">
        <f aca="false">SUM(B39:M39)</f>
        <v>0</v>
      </c>
    </row>
    <row r="40" customFormat="false" ht="15.75" hidden="false" customHeight="true" outlineLevel="0" collapsed="false">
      <c r="A40" s="13" t="str">
        <f aca="false">RIGHT('Raw Data Consolidated'!A37,LEN('Raw Data Consolidated'!A37)-FIND("|",'Raw Data Consolidated'!A37)-1)</f>
        <v>Cess</v>
      </c>
      <c r="B40" s="14" t="n">
        <f aca="false">'Raw Data Consolidated'!B37</f>
        <v>0</v>
      </c>
      <c r="C40" s="14" t="n">
        <f aca="false">'Raw Data Consolidated'!C37</f>
        <v>0</v>
      </c>
      <c r="D40" s="14" t="n">
        <f aca="false">'Raw Data Consolidated'!D37</f>
        <v>0</v>
      </c>
      <c r="E40" s="14" t="n">
        <f aca="false">'Raw Data Consolidated'!E37</f>
        <v>0</v>
      </c>
      <c r="F40" s="14" t="n">
        <f aca="false">'Raw Data Consolidated'!F37</f>
        <v>0</v>
      </c>
      <c r="G40" s="14" t="n">
        <f aca="false">'Raw Data Consolidated'!G37</f>
        <v>0</v>
      </c>
      <c r="H40" s="14" t="n">
        <f aca="false">'Raw Data Consolidated'!H37</f>
        <v>0</v>
      </c>
      <c r="I40" s="14" t="n">
        <f aca="false">'Raw Data Consolidated'!I37</f>
        <v>0</v>
      </c>
      <c r="J40" s="14" t="n">
        <f aca="false">'Raw Data Consolidated'!J37</f>
        <v>0</v>
      </c>
      <c r="K40" s="14" t="n">
        <f aca="false">'Raw Data Consolidated'!K37</f>
        <v>0</v>
      </c>
      <c r="L40" s="14" t="n">
        <f aca="false">'Raw Data Consolidated'!L37</f>
        <v>0</v>
      </c>
      <c r="M40" s="14" t="n">
        <f aca="false">'Raw Data Consolidated'!M37</f>
        <v>0</v>
      </c>
      <c r="N40" s="15" t="n">
        <f aca="false">SUM(B40:M40)</f>
        <v>0</v>
      </c>
    </row>
    <row r="41" customFormat="false" ht="15.75" hidden="false" customHeight="true" outlineLevel="0" collapsed="false"/>
    <row r="42" customFormat="false" ht="15.75" hidden="false" customHeight="true" outlineLevel="0" collapsed="false">
      <c r="A42" s="9" t="str">
        <f aca="false">LEFT('Raw Data Consolidated'!A38, FIND("|", 'Raw Data Consolidated'!A38)-1)</f>
        <v>Tax Liability (Advances Received) - 11A(1), 11A(2) </v>
      </c>
      <c r="B42" s="9"/>
      <c r="C42" s="9"/>
      <c r="D42" s="9"/>
      <c r="E42" s="9"/>
      <c r="F42" s="9"/>
      <c r="G42" s="9"/>
      <c r="H42" s="9"/>
      <c r="I42" s="9"/>
      <c r="J42" s="9"/>
      <c r="K42" s="9"/>
      <c r="L42" s="9"/>
      <c r="M42" s="9"/>
      <c r="N42" s="9"/>
    </row>
    <row r="43" customFormat="false" ht="15" hidden="false" customHeight="false" outlineLevel="0" collapsed="false">
      <c r="A43" s="10" t="str">
        <f aca="false">RIGHT('Raw Data Consolidated'!A38,LEN('Raw Data Consolidated'!A38)-FIND("|",'Raw Data Consolidated'!A38)-1)</f>
        <v>Taxable Value</v>
      </c>
      <c r="B43" s="11" t="n">
        <f aca="false">'Raw Data Consolidated'!B38</f>
        <v>0</v>
      </c>
      <c r="C43" s="11" t="n">
        <f aca="false">'Raw Data Consolidated'!C38</f>
        <v>0</v>
      </c>
      <c r="D43" s="11" t="n">
        <f aca="false">'Raw Data Consolidated'!D38</f>
        <v>0</v>
      </c>
      <c r="E43" s="11" t="n">
        <f aca="false">'Raw Data Consolidated'!E38</f>
        <v>0</v>
      </c>
      <c r="F43" s="11" t="n">
        <f aca="false">'Raw Data Consolidated'!F38</f>
        <v>0</v>
      </c>
      <c r="G43" s="11" t="n">
        <f aca="false">'Raw Data Consolidated'!G38</f>
        <v>0</v>
      </c>
      <c r="H43" s="11" t="n">
        <f aca="false">'Raw Data Consolidated'!H38</f>
        <v>0</v>
      </c>
      <c r="I43" s="11" t="n">
        <f aca="false">'Raw Data Consolidated'!I38</f>
        <v>0</v>
      </c>
      <c r="J43" s="11" t="n">
        <f aca="false">'Raw Data Consolidated'!J38</f>
        <v>0</v>
      </c>
      <c r="K43" s="11" t="n">
        <f aca="false">'Raw Data Consolidated'!K38</f>
        <v>0</v>
      </c>
      <c r="L43" s="11" t="n">
        <f aca="false">'Raw Data Consolidated'!L38</f>
        <v>0</v>
      </c>
      <c r="M43" s="11" t="n">
        <f aca="false">'Raw Data Consolidated'!M38</f>
        <v>0</v>
      </c>
      <c r="N43" s="12" t="n">
        <f aca="false">SUM(B43:M43)</f>
        <v>0</v>
      </c>
    </row>
    <row r="44" customFormat="false" ht="15" hidden="false" customHeight="false" outlineLevel="0" collapsed="false">
      <c r="A44" s="10" t="str">
        <f aca="false">RIGHT('Raw Data Consolidated'!A39,LEN('Raw Data Consolidated'!A39)-FIND("|",'Raw Data Consolidated'!A39)-1)</f>
        <v>IGST</v>
      </c>
      <c r="B44" s="11" t="n">
        <f aca="false">'Raw Data Consolidated'!B39</f>
        <v>0</v>
      </c>
      <c r="C44" s="11" t="n">
        <f aca="false">'Raw Data Consolidated'!C39</f>
        <v>0</v>
      </c>
      <c r="D44" s="11" t="n">
        <f aca="false">'Raw Data Consolidated'!D39</f>
        <v>0</v>
      </c>
      <c r="E44" s="11" t="n">
        <f aca="false">'Raw Data Consolidated'!E39</f>
        <v>0</v>
      </c>
      <c r="F44" s="11" t="n">
        <f aca="false">'Raw Data Consolidated'!F39</f>
        <v>0</v>
      </c>
      <c r="G44" s="11" t="n">
        <f aca="false">'Raw Data Consolidated'!G39</f>
        <v>0</v>
      </c>
      <c r="H44" s="11" t="n">
        <f aca="false">'Raw Data Consolidated'!H39</f>
        <v>0</v>
      </c>
      <c r="I44" s="11" t="n">
        <f aca="false">'Raw Data Consolidated'!I39</f>
        <v>0</v>
      </c>
      <c r="J44" s="11" t="n">
        <f aca="false">'Raw Data Consolidated'!J39</f>
        <v>0</v>
      </c>
      <c r="K44" s="11" t="n">
        <f aca="false">'Raw Data Consolidated'!K39</f>
        <v>0</v>
      </c>
      <c r="L44" s="11" t="n">
        <f aca="false">'Raw Data Consolidated'!L39</f>
        <v>0</v>
      </c>
      <c r="M44" s="11" t="n">
        <f aca="false">'Raw Data Consolidated'!M39</f>
        <v>0</v>
      </c>
      <c r="N44" s="12" t="n">
        <f aca="false">SUM(B44:M44)</f>
        <v>0</v>
      </c>
    </row>
    <row r="45" customFormat="false" ht="15" hidden="false" customHeight="false" outlineLevel="0" collapsed="false">
      <c r="A45" s="10" t="str">
        <f aca="false">RIGHT('Raw Data Consolidated'!A40,LEN('Raw Data Consolidated'!A40)-FIND("|",'Raw Data Consolidated'!A40)-1)</f>
        <v>CGST</v>
      </c>
      <c r="B45" s="11" t="n">
        <f aca="false">'Raw Data Consolidated'!B40</f>
        <v>0</v>
      </c>
      <c r="C45" s="11" t="n">
        <f aca="false">'Raw Data Consolidated'!C40</f>
        <v>0</v>
      </c>
      <c r="D45" s="11" t="n">
        <f aca="false">'Raw Data Consolidated'!D40</f>
        <v>0</v>
      </c>
      <c r="E45" s="11" t="n">
        <f aca="false">'Raw Data Consolidated'!E40</f>
        <v>0</v>
      </c>
      <c r="F45" s="11" t="n">
        <f aca="false">'Raw Data Consolidated'!F40</f>
        <v>0</v>
      </c>
      <c r="G45" s="11" t="n">
        <f aca="false">'Raw Data Consolidated'!G40</f>
        <v>0</v>
      </c>
      <c r="H45" s="11" t="n">
        <f aca="false">'Raw Data Consolidated'!H40</f>
        <v>0</v>
      </c>
      <c r="I45" s="11" t="n">
        <f aca="false">'Raw Data Consolidated'!I40</f>
        <v>0</v>
      </c>
      <c r="J45" s="11" t="n">
        <f aca="false">'Raw Data Consolidated'!J40</f>
        <v>0</v>
      </c>
      <c r="K45" s="11" t="n">
        <f aca="false">'Raw Data Consolidated'!K40</f>
        <v>0</v>
      </c>
      <c r="L45" s="11" t="n">
        <f aca="false">'Raw Data Consolidated'!L40</f>
        <v>0</v>
      </c>
      <c r="M45" s="11" t="n">
        <f aca="false">'Raw Data Consolidated'!M40</f>
        <v>0</v>
      </c>
      <c r="N45" s="12" t="n">
        <f aca="false">SUM(B45:M45)</f>
        <v>0</v>
      </c>
    </row>
    <row r="46" customFormat="false" ht="15" hidden="false" customHeight="false" outlineLevel="0" collapsed="false">
      <c r="A46" s="10" t="str">
        <f aca="false">RIGHT('Raw Data Consolidated'!A41,LEN('Raw Data Consolidated'!A41)-FIND("|",'Raw Data Consolidated'!A41)-1)</f>
        <v>SGST</v>
      </c>
      <c r="B46" s="11" t="n">
        <f aca="false">'Raw Data Consolidated'!B41</f>
        <v>0</v>
      </c>
      <c r="C46" s="11" t="n">
        <f aca="false">'Raw Data Consolidated'!C41</f>
        <v>0</v>
      </c>
      <c r="D46" s="11" t="n">
        <f aca="false">'Raw Data Consolidated'!D41</f>
        <v>0</v>
      </c>
      <c r="E46" s="11" t="n">
        <f aca="false">'Raw Data Consolidated'!E41</f>
        <v>0</v>
      </c>
      <c r="F46" s="11" t="n">
        <f aca="false">'Raw Data Consolidated'!F41</f>
        <v>0</v>
      </c>
      <c r="G46" s="11" t="n">
        <f aca="false">'Raw Data Consolidated'!G41</f>
        <v>0</v>
      </c>
      <c r="H46" s="11" t="n">
        <f aca="false">'Raw Data Consolidated'!H41</f>
        <v>0</v>
      </c>
      <c r="I46" s="11" t="n">
        <f aca="false">'Raw Data Consolidated'!I41</f>
        <v>0</v>
      </c>
      <c r="J46" s="11" t="n">
        <f aca="false">'Raw Data Consolidated'!J41</f>
        <v>0</v>
      </c>
      <c r="K46" s="11" t="n">
        <f aca="false">'Raw Data Consolidated'!K41</f>
        <v>0</v>
      </c>
      <c r="L46" s="11" t="n">
        <f aca="false">'Raw Data Consolidated'!L41</f>
        <v>0</v>
      </c>
      <c r="M46" s="11" t="n">
        <f aca="false">'Raw Data Consolidated'!M41</f>
        <v>0</v>
      </c>
      <c r="N46" s="12" t="n">
        <f aca="false">SUM(B46:M46)</f>
        <v>0</v>
      </c>
    </row>
    <row r="47" customFormat="false" ht="15.75" hidden="false" customHeight="true" outlineLevel="0" collapsed="false">
      <c r="A47" s="13" t="str">
        <f aca="false">RIGHT('Raw Data Consolidated'!A42,LEN('Raw Data Consolidated'!A42)-FIND("|",'Raw Data Consolidated'!A42)-1)</f>
        <v>Cess</v>
      </c>
      <c r="B47" s="14" t="n">
        <f aca="false">'Raw Data Consolidated'!B42</f>
        <v>0</v>
      </c>
      <c r="C47" s="14" t="n">
        <f aca="false">'Raw Data Consolidated'!C42</f>
        <v>0</v>
      </c>
      <c r="D47" s="14" t="n">
        <f aca="false">'Raw Data Consolidated'!D42</f>
        <v>0</v>
      </c>
      <c r="E47" s="14" t="n">
        <f aca="false">'Raw Data Consolidated'!E42</f>
        <v>0</v>
      </c>
      <c r="F47" s="14" t="n">
        <f aca="false">'Raw Data Consolidated'!F42</f>
        <v>0</v>
      </c>
      <c r="G47" s="14" t="n">
        <f aca="false">'Raw Data Consolidated'!G42</f>
        <v>0</v>
      </c>
      <c r="H47" s="14" t="n">
        <f aca="false">'Raw Data Consolidated'!H42</f>
        <v>0</v>
      </c>
      <c r="I47" s="14" t="n">
        <f aca="false">'Raw Data Consolidated'!I42</f>
        <v>0</v>
      </c>
      <c r="J47" s="14" t="n">
        <f aca="false">'Raw Data Consolidated'!J42</f>
        <v>0</v>
      </c>
      <c r="K47" s="14" t="n">
        <f aca="false">'Raw Data Consolidated'!K42</f>
        <v>0</v>
      </c>
      <c r="L47" s="14" t="n">
        <f aca="false">'Raw Data Consolidated'!L42</f>
        <v>0</v>
      </c>
      <c r="M47" s="14" t="n">
        <f aca="false">'Raw Data Consolidated'!M42</f>
        <v>0</v>
      </c>
      <c r="N47" s="15" t="n">
        <f aca="false">SUM(B47:M47)</f>
        <v>0</v>
      </c>
    </row>
    <row r="48" customFormat="false" ht="15.75" hidden="false" customHeight="true" outlineLevel="0" collapsed="false"/>
    <row r="49" customFormat="false" ht="15.75" hidden="false" customHeight="true" outlineLevel="0" collapsed="false">
      <c r="A49" s="9" t="str">
        <f aca="false">LEFT('Raw Data Consolidated'!A43, FIND("|", 'Raw Data Consolidated'!A43)-1)</f>
        <v>Adjustment of Advances - 11B(1), 11B(2) </v>
      </c>
      <c r="B49" s="9"/>
      <c r="C49" s="9"/>
      <c r="D49" s="9"/>
      <c r="E49" s="9"/>
      <c r="F49" s="9"/>
      <c r="G49" s="9"/>
      <c r="H49" s="9"/>
      <c r="I49" s="9"/>
      <c r="J49" s="9"/>
      <c r="K49" s="9"/>
      <c r="L49" s="9"/>
      <c r="M49" s="9"/>
      <c r="N49" s="9"/>
    </row>
    <row r="50" customFormat="false" ht="15" hidden="false" customHeight="false" outlineLevel="0" collapsed="false">
      <c r="A50" s="10" t="str">
        <f aca="false">RIGHT('Raw Data Consolidated'!A43,LEN('Raw Data Consolidated'!A43)-FIND("|",'Raw Data Consolidated'!A43)-1)</f>
        <v>Taxable Value</v>
      </c>
      <c r="B50" s="11" t="n">
        <f aca="false">'Raw Data Consolidated'!B43</f>
        <v>0</v>
      </c>
      <c r="C50" s="11" t="n">
        <f aca="false">'Raw Data Consolidated'!C43</f>
        <v>0</v>
      </c>
      <c r="D50" s="11" t="n">
        <f aca="false">'Raw Data Consolidated'!D43</f>
        <v>0</v>
      </c>
      <c r="E50" s="11" t="n">
        <f aca="false">'Raw Data Consolidated'!E43</f>
        <v>0</v>
      </c>
      <c r="F50" s="11" t="n">
        <f aca="false">'Raw Data Consolidated'!F43</f>
        <v>0</v>
      </c>
      <c r="G50" s="11" t="n">
        <f aca="false">'Raw Data Consolidated'!G43</f>
        <v>0</v>
      </c>
      <c r="H50" s="11" t="n">
        <f aca="false">'Raw Data Consolidated'!H43</f>
        <v>0</v>
      </c>
      <c r="I50" s="11" t="n">
        <f aca="false">'Raw Data Consolidated'!I43</f>
        <v>0</v>
      </c>
      <c r="J50" s="11" t="n">
        <f aca="false">'Raw Data Consolidated'!J43</f>
        <v>0</v>
      </c>
      <c r="K50" s="11" t="n">
        <f aca="false">'Raw Data Consolidated'!K43</f>
        <v>0</v>
      </c>
      <c r="L50" s="11" t="n">
        <f aca="false">'Raw Data Consolidated'!L43</f>
        <v>0</v>
      </c>
      <c r="M50" s="11" t="n">
        <f aca="false">'Raw Data Consolidated'!M43</f>
        <v>0</v>
      </c>
      <c r="N50" s="12" t="n">
        <f aca="false">SUM(B50:M50)</f>
        <v>0</v>
      </c>
    </row>
    <row r="51" customFormat="false" ht="15" hidden="false" customHeight="false" outlineLevel="0" collapsed="false">
      <c r="A51" s="10" t="str">
        <f aca="false">RIGHT('Raw Data Consolidated'!A44,LEN('Raw Data Consolidated'!A44)-FIND("|",'Raw Data Consolidated'!A44)-1)</f>
        <v>IGST</v>
      </c>
      <c r="B51" s="11" t="n">
        <f aca="false">'Raw Data Consolidated'!B44</f>
        <v>0</v>
      </c>
      <c r="C51" s="11" t="n">
        <f aca="false">'Raw Data Consolidated'!C44</f>
        <v>0</v>
      </c>
      <c r="D51" s="11" t="n">
        <f aca="false">'Raw Data Consolidated'!D44</f>
        <v>0</v>
      </c>
      <c r="E51" s="11" t="n">
        <f aca="false">'Raw Data Consolidated'!E44</f>
        <v>0</v>
      </c>
      <c r="F51" s="11" t="n">
        <f aca="false">'Raw Data Consolidated'!F44</f>
        <v>0</v>
      </c>
      <c r="G51" s="11" t="n">
        <f aca="false">'Raw Data Consolidated'!G44</f>
        <v>0</v>
      </c>
      <c r="H51" s="11" t="n">
        <f aca="false">'Raw Data Consolidated'!H44</f>
        <v>0</v>
      </c>
      <c r="I51" s="11" t="n">
        <f aca="false">'Raw Data Consolidated'!I44</f>
        <v>0</v>
      </c>
      <c r="J51" s="11" t="n">
        <f aca="false">'Raw Data Consolidated'!J44</f>
        <v>0</v>
      </c>
      <c r="K51" s="11" t="n">
        <f aca="false">'Raw Data Consolidated'!K44</f>
        <v>0</v>
      </c>
      <c r="L51" s="11" t="n">
        <f aca="false">'Raw Data Consolidated'!L44</f>
        <v>0</v>
      </c>
      <c r="M51" s="11" t="n">
        <f aca="false">'Raw Data Consolidated'!M44</f>
        <v>0</v>
      </c>
      <c r="N51" s="12" t="n">
        <f aca="false">SUM(B51:M51)</f>
        <v>0</v>
      </c>
    </row>
    <row r="52" customFormat="false" ht="15" hidden="false" customHeight="false" outlineLevel="0" collapsed="false">
      <c r="A52" s="10" t="str">
        <f aca="false">RIGHT('Raw Data Consolidated'!A45,LEN('Raw Data Consolidated'!A45)-FIND("|",'Raw Data Consolidated'!A45)-1)</f>
        <v>CGST</v>
      </c>
      <c r="B52" s="11" t="n">
        <f aca="false">'Raw Data Consolidated'!B45</f>
        <v>0</v>
      </c>
      <c r="C52" s="11" t="n">
        <f aca="false">'Raw Data Consolidated'!C45</f>
        <v>0</v>
      </c>
      <c r="D52" s="11" t="n">
        <f aca="false">'Raw Data Consolidated'!D45</f>
        <v>0</v>
      </c>
      <c r="E52" s="11" t="n">
        <f aca="false">'Raw Data Consolidated'!E45</f>
        <v>0</v>
      </c>
      <c r="F52" s="11" t="n">
        <f aca="false">'Raw Data Consolidated'!F45</f>
        <v>0</v>
      </c>
      <c r="G52" s="11" t="n">
        <f aca="false">'Raw Data Consolidated'!G45</f>
        <v>0</v>
      </c>
      <c r="H52" s="11" t="n">
        <f aca="false">'Raw Data Consolidated'!H45</f>
        <v>0</v>
      </c>
      <c r="I52" s="11" t="n">
        <f aca="false">'Raw Data Consolidated'!I45</f>
        <v>0</v>
      </c>
      <c r="J52" s="11" t="n">
        <f aca="false">'Raw Data Consolidated'!J45</f>
        <v>0</v>
      </c>
      <c r="K52" s="11" t="n">
        <f aca="false">'Raw Data Consolidated'!K45</f>
        <v>0</v>
      </c>
      <c r="L52" s="11" t="n">
        <f aca="false">'Raw Data Consolidated'!L45</f>
        <v>0</v>
      </c>
      <c r="M52" s="11" t="n">
        <f aca="false">'Raw Data Consolidated'!M45</f>
        <v>0</v>
      </c>
      <c r="N52" s="12" t="n">
        <f aca="false">SUM(B52:M52)</f>
        <v>0</v>
      </c>
    </row>
    <row r="53" customFormat="false" ht="15" hidden="false" customHeight="false" outlineLevel="0" collapsed="false">
      <c r="A53" s="10" t="str">
        <f aca="false">RIGHT('Raw Data Consolidated'!A46,LEN('Raw Data Consolidated'!A46)-FIND("|",'Raw Data Consolidated'!A46)-1)</f>
        <v>SGST</v>
      </c>
      <c r="B53" s="11" t="n">
        <f aca="false">'Raw Data Consolidated'!B46</f>
        <v>0</v>
      </c>
      <c r="C53" s="11" t="n">
        <f aca="false">'Raw Data Consolidated'!C46</f>
        <v>0</v>
      </c>
      <c r="D53" s="11" t="n">
        <f aca="false">'Raw Data Consolidated'!D46</f>
        <v>0</v>
      </c>
      <c r="E53" s="11" t="n">
        <f aca="false">'Raw Data Consolidated'!E46</f>
        <v>0</v>
      </c>
      <c r="F53" s="11" t="n">
        <f aca="false">'Raw Data Consolidated'!F46</f>
        <v>0</v>
      </c>
      <c r="G53" s="11" t="n">
        <f aca="false">'Raw Data Consolidated'!G46</f>
        <v>0</v>
      </c>
      <c r="H53" s="11" t="n">
        <f aca="false">'Raw Data Consolidated'!H46</f>
        <v>0</v>
      </c>
      <c r="I53" s="11" t="n">
        <f aca="false">'Raw Data Consolidated'!I46</f>
        <v>0</v>
      </c>
      <c r="J53" s="11" t="n">
        <f aca="false">'Raw Data Consolidated'!J46</f>
        <v>0</v>
      </c>
      <c r="K53" s="11" t="n">
        <f aca="false">'Raw Data Consolidated'!K46</f>
        <v>0</v>
      </c>
      <c r="L53" s="11" t="n">
        <f aca="false">'Raw Data Consolidated'!L46</f>
        <v>0</v>
      </c>
      <c r="M53" s="11" t="n">
        <f aca="false">'Raw Data Consolidated'!M46</f>
        <v>0</v>
      </c>
      <c r="N53" s="12" t="n">
        <f aca="false">SUM(B53:M53)</f>
        <v>0</v>
      </c>
    </row>
    <row r="54" customFormat="false" ht="15.75" hidden="false" customHeight="true" outlineLevel="0" collapsed="false">
      <c r="A54" s="13" t="str">
        <f aca="false">RIGHT('Raw Data Consolidated'!A47,LEN('Raw Data Consolidated'!A47)-FIND("|",'Raw Data Consolidated'!A47)-1)</f>
        <v>Cess</v>
      </c>
      <c r="B54" s="14" t="n">
        <f aca="false">'Raw Data Consolidated'!B47</f>
        <v>0</v>
      </c>
      <c r="C54" s="14" t="n">
        <f aca="false">'Raw Data Consolidated'!C47</f>
        <v>0</v>
      </c>
      <c r="D54" s="14" t="n">
        <f aca="false">'Raw Data Consolidated'!D47</f>
        <v>0</v>
      </c>
      <c r="E54" s="14" t="n">
        <f aca="false">'Raw Data Consolidated'!E47</f>
        <v>0</v>
      </c>
      <c r="F54" s="14" t="n">
        <f aca="false">'Raw Data Consolidated'!F47</f>
        <v>0</v>
      </c>
      <c r="G54" s="14" t="n">
        <f aca="false">'Raw Data Consolidated'!G47</f>
        <v>0</v>
      </c>
      <c r="H54" s="14" t="n">
        <f aca="false">'Raw Data Consolidated'!H47</f>
        <v>0</v>
      </c>
      <c r="I54" s="14" t="n">
        <f aca="false">'Raw Data Consolidated'!I47</f>
        <v>0</v>
      </c>
      <c r="J54" s="14" t="n">
        <f aca="false">'Raw Data Consolidated'!J47</f>
        <v>0</v>
      </c>
      <c r="K54" s="14" t="n">
        <f aca="false">'Raw Data Consolidated'!K47</f>
        <v>0</v>
      </c>
      <c r="L54" s="14" t="n">
        <f aca="false">'Raw Data Consolidated'!L47</f>
        <v>0</v>
      </c>
      <c r="M54" s="14" t="n">
        <f aca="false">'Raw Data Consolidated'!M47</f>
        <v>0</v>
      </c>
      <c r="N54" s="15" t="n">
        <f aca="false">SUM(B54:M54)</f>
        <v>0</v>
      </c>
    </row>
    <row r="55" customFormat="false" ht="15.75" hidden="false" customHeight="true" outlineLevel="0" collapsed="false"/>
    <row r="56" customFormat="false" ht="15.75" hidden="false" customHeight="true" outlineLevel="0" collapsed="false">
      <c r="A56" s="9" t="str">
        <f aca="false">LEFT('Raw Data Consolidated'!A48, FIND("|", 'Raw Data Consolidated'!A48)-1)</f>
        <v>Amended B2B Invoices - 9A </v>
      </c>
      <c r="B56" s="9"/>
      <c r="C56" s="9"/>
      <c r="D56" s="9"/>
      <c r="E56" s="9"/>
      <c r="F56" s="9"/>
      <c r="G56" s="9"/>
      <c r="H56" s="9"/>
      <c r="I56" s="9"/>
      <c r="J56" s="9"/>
      <c r="K56" s="9"/>
      <c r="L56" s="9"/>
      <c r="M56" s="9"/>
      <c r="N56" s="9"/>
    </row>
    <row r="57" customFormat="false" ht="15" hidden="false" customHeight="false" outlineLevel="0" collapsed="false">
      <c r="A57" s="10" t="str">
        <f aca="false">RIGHT('Raw Data Consolidated'!A48, LEN('Raw Data Consolidated'!A48) - FIND("|", 'Raw Data Consolidated'!A48) - 1)</f>
        <v>Taxable Value</v>
      </c>
      <c r="B57" s="11" t="n">
        <f aca="false">'Raw Data Consolidated'!B48</f>
        <v>0</v>
      </c>
      <c r="C57" s="11" t="n">
        <f aca="false">'Raw Data Consolidated'!C48</f>
        <v>0</v>
      </c>
      <c r="D57" s="11" t="n">
        <f aca="false">'Raw Data Consolidated'!D48</f>
        <v>0</v>
      </c>
      <c r="E57" s="11" t="n">
        <f aca="false">'Raw Data Consolidated'!E48</f>
        <v>0</v>
      </c>
      <c r="F57" s="11" t="n">
        <f aca="false">'Raw Data Consolidated'!F48</f>
        <v>0</v>
      </c>
      <c r="G57" s="11" t="n">
        <f aca="false">'Raw Data Consolidated'!G48</f>
        <v>0</v>
      </c>
      <c r="H57" s="11" t="n">
        <f aca="false">'Raw Data Consolidated'!H48</f>
        <v>0</v>
      </c>
      <c r="I57" s="11" t="n">
        <f aca="false">'Raw Data Consolidated'!I48</f>
        <v>0</v>
      </c>
      <c r="J57" s="11" t="n">
        <f aca="false">'Raw Data Consolidated'!J48</f>
        <v>0</v>
      </c>
      <c r="K57" s="11" t="n">
        <f aca="false">'Raw Data Consolidated'!K48</f>
        <v>0</v>
      </c>
      <c r="L57" s="11" t="n">
        <f aca="false">'Raw Data Consolidated'!L48</f>
        <v>0</v>
      </c>
      <c r="M57" s="11" t="n">
        <f aca="false">'Raw Data Consolidated'!M48</f>
        <v>0</v>
      </c>
      <c r="N57" s="12" t="n">
        <f aca="false">SUM(B57:M57)</f>
        <v>0</v>
      </c>
    </row>
    <row r="58" customFormat="false" ht="15" hidden="false" customHeight="false" outlineLevel="0" collapsed="false">
      <c r="A58" s="10" t="str">
        <f aca="false">RIGHT('Raw Data Consolidated'!A49, LEN('Raw Data Consolidated'!A49) - FIND("|", 'Raw Data Consolidated'!A49) - 1)</f>
        <v>IGST</v>
      </c>
      <c r="B58" s="11" t="n">
        <f aca="false">'Raw Data Consolidated'!B49</f>
        <v>0</v>
      </c>
      <c r="C58" s="11" t="n">
        <f aca="false">'Raw Data Consolidated'!C49</f>
        <v>0</v>
      </c>
      <c r="D58" s="11" t="n">
        <f aca="false">'Raw Data Consolidated'!D49</f>
        <v>0</v>
      </c>
      <c r="E58" s="11" t="n">
        <f aca="false">'Raw Data Consolidated'!E49</f>
        <v>0</v>
      </c>
      <c r="F58" s="11" t="n">
        <f aca="false">'Raw Data Consolidated'!F49</f>
        <v>0</v>
      </c>
      <c r="G58" s="11" t="n">
        <f aca="false">'Raw Data Consolidated'!G49</f>
        <v>0</v>
      </c>
      <c r="H58" s="11" t="n">
        <f aca="false">'Raw Data Consolidated'!H49</f>
        <v>0</v>
      </c>
      <c r="I58" s="11" t="n">
        <f aca="false">'Raw Data Consolidated'!I49</f>
        <v>0</v>
      </c>
      <c r="J58" s="11" t="n">
        <f aca="false">'Raw Data Consolidated'!J49</f>
        <v>0</v>
      </c>
      <c r="K58" s="11" t="n">
        <f aca="false">'Raw Data Consolidated'!K49</f>
        <v>0</v>
      </c>
      <c r="L58" s="11" t="n">
        <f aca="false">'Raw Data Consolidated'!L49</f>
        <v>0</v>
      </c>
      <c r="M58" s="11" t="n">
        <f aca="false">'Raw Data Consolidated'!M49</f>
        <v>0</v>
      </c>
      <c r="N58" s="12" t="n">
        <f aca="false">SUM(B58:M58)</f>
        <v>0</v>
      </c>
    </row>
    <row r="59" customFormat="false" ht="15" hidden="false" customHeight="false" outlineLevel="0" collapsed="false">
      <c r="A59" s="10" t="str">
        <f aca="false">RIGHT('Raw Data Consolidated'!A50, LEN('Raw Data Consolidated'!A50) - FIND("|", 'Raw Data Consolidated'!A50) - 1)</f>
        <v>CGST</v>
      </c>
      <c r="B59" s="11" t="n">
        <f aca="false">'Raw Data Consolidated'!B50</f>
        <v>0</v>
      </c>
      <c r="C59" s="11" t="n">
        <f aca="false">'Raw Data Consolidated'!C50</f>
        <v>0</v>
      </c>
      <c r="D59" s="11" t="n">
        <f aca="false">'Raw Data Consolidated'!D50</f>
        <v>0</v>
      </c>
      <c r="E59" s="11" t="n">
        <f aca="false">'Raw Data Consolidated'!E50</f>
        <v>0</v>
      </c>
      <c r="F59" s="11" t="n">
        <f aca="false">'Raw Data Consolidated'!F50</f>
        <v>0</v>
      </c>
      <c r="G59" s="11" t="n">
        <f aca="false">'Raw Data Consolidated'!G50</f>
        <v>0</v>
      </c>
      <c r="H59" s="11" t="n">
        <f aca="false">'Raw Data Consolidated'!H50</f>
        <v>0</v>
      </c>
      <c r="I59" s="11" t="n">
        <f aca="false">'Raw Data Consolidated'!I50</f>
        <v>0</v>
      </c>
      <c r="J59" s="11" t="n">
        <f aca="false">'Raw Data Consolidated'!J50</f>
        <v>0</v>
      </c>
      <c r="K59" s="11" t="n">
        <f aca="false">'Raw Data Consolidated'!K50</f>
        <v>0</v>
      </c>
      <c r="L59" s="11" t="n">
        <f aca="false">'Raw Data Consolidated'!L50</f>
        <v>0</v>
      </c>
      <c r="M59" s="11" t="n">
        <f aca="false">'Raw Data Consolidated'!M50</f>
        <v>0</v>
      </c>
      <c r="N59" s="12" t="n">
        <f aca="false">SUM(B59:M59)</f>
        <v>0</v>
      </c>
    </row>
    <row r="60" customFormat="false" ht="15" hidden="false" customHeight="false" outlineLevel="0" collapsed="false">
      <c r="A60" s="10" t="str">
        <f aca="false">RIGHT('Raw Data Consolidated'!A51, LEN('Raw Data Consolidated'!A51) - FIND("|", 'Raw Data Consolidated'!A51) - 1)</f>
        <v>SGST</v>
      </c>
      <c r="B60" s="11" t="n">
        <f aca="false">'Raw Data Consolidated'!B51</f>
        <v>0</v>
      </c>
      <c r="C60" s="11" t="n">
        <f aca="false">'Raw Data Consolidated'!C51</f>
        <v>0</v>
      </c>
      <c r="D60" s="11" t="n">
        <f aca="false">'Raw Data Consolidated'!D51</f>
        <v>0</v>
      </c>
      <c r="E60" s="11" t="n">
        <f aca="false">'Raw Data Consolidated'!E51</f>
        <v>0</v>
      </c>
      <c r="F60" s="11" t="n">
        <f aca="false">'Raw Data Consolidated'!F51</f>
        <v>0</v>
      </c>
      <c r="G60" s="11" t="n">
        <f aca="false">'Raw Data Consolidated'!G51</f>
        <v>0</v>
      </c>
      <c r="H60" s="11" t="n">
        <f aca="false">'Raw Data Consolidated'!H51</f>
        <v>0</v>
      </c>
      <c r="I60" s="11" t="n">
        <f aca="false">'Raw Data Consolidated'!I51</f>
        <v>0</v>
      </c>
      <c r="J60" s="11" t="n">
        <f aca="false">'Raw Data Consolidated'!J51</f>
        <v>0</v>
      </c>
      <c r="K60" s="11" t="n">
        <f aca="false">'Raw Data Consolidated'!K51</f>
        <v>0</v>
      </c>
      <c r="L60" s="11" t="n">
        <f aca="false">'Raw Data Consolidated'!L51</f>
        <v>0</v>
      </c>
      <c r="M60" s="11" t="n">
        <f aca="false">'Raw Data Consolidated'!M51</f>
        <v>0</v>
      </c>
      <c r="N60" s="12" t="n">
        <f aca="false">SUM(B60:M60)</f>
        <v>0</v>
      </c>
    </row>
    <row r="61" customFormat="false" ht="15.75" hidden="false" customHeight="true" outlineLevel="0" collapsed="false">
      <c r="A61" s="13" t="str">
        <f aca="false">RIGHT('Raw Data Consolidated'!A52, LEN('Raw Data Consolidated'!A52) - FIND("|", 'Raw Data Consolidated'!A52) - 1)</f>
        <v>Cess</v>
      </c>
      <c r="B61" s="14" t="n">
        <f aca="false">'Raw Data Consolidated'!B52</f>
        <v>0</v>
      </c>
      <c r="C61" s="14" t="n">
        <f aca="false">'Raw Data Consolidated'!C52</f>
        <v>0</v>
      </c>
      <c r="D61" s="14" t="n">
        <f aca="false">'Raw Data Consolidated'!D52</f>
        <v>0</v>
      </c>
      <c r="E61" s="14" t="n">
        <f aca="false">'Raw Data Consolidated'!E52</f>
        <v>0</v>
      </c>
      <c r="F61" s="14" t="n">
        <f aca="false">'Raw Data Consolidated'!F52</f>
        <v>0</v>
      </c>
      <c r="G61" s="14" t="n">
        <f aca="false">'Raw Data Consolidated'!G52</f>
        <v>0</v>
      </c>
      <c r="H61" s="14" t="n">
        <f aca="false">'Raw Data Consolidated'!H52</f>
        <v>0</v>
      </c>
      <c r="I61" s="14" t="n">
        <f aca="false">'Raw Data Consolidated'!I52</f>
        <v>0</v>
      </c>
      <c r="J61" s="14" t="n">
        <f aca="false">'Raw Data Consolidated'!J52</f>
        <v>0</v>
      </c>
      <c r="K61" s="14" t="n">
        <f aca="false">'Raw Data Consolidated'!K52</f>
        <v>0</v>
      </c>
      <c r="L61" s="14" t="n">
        <f aca="false">'Raw Data Consolidated'!L52</f>
        <v>0</v>
      </c>
      <c r="M61" s="14" t="n">
        <f aca="false">'Raw Data Consolidated'!M52</f>
        <v>0</v>
      </c>
      <c r="N61" s="15" t="n">
        <f aca="false">SUM(B61:M61)</f>
        <v>0</v>
      </c>
    </row>
    <row r="62" customFormat="false" ht="15.75" hidden="false" customHeight="true" outlineLevel="0" collapsed="false"/>
    <row r="63" customFormat="false" ht="15.75" hidden="false" customHeight="true" outlineLevel="0" collapsed="false">
      <c r="A63" s="9" t="str">
        <f aca="false">LEFT('Raw Data Consolidated'!A53, FIND("|", 'Raw Data Consolidated'!A53)-1)</f>
        <v>Amended B2C (Large) Invoices - 9A </v>
      </c>
      <c r="B63" s="9"/>
      <c r="C63" s="9"/>
      <c r="D63" s="9"/>
      <c r="E63" s="9"/>
      <c r="F63" s="9"/>
      <c r="G63" s="9"/>
      <c r="H63" s="9"/>
      <c r="I63" s="9"/>
      <c r="J63" s="9"/>
      <c r="K63" s="9"/>
      <c r="L63" s="9"/>
      <c r="M63" s="9"/>
      <c r="N63" s="9"/>
    </row>
    <row r="64" customFormat="false" ht="15" hidden="false" customHeight="false" outlineLevel="0" collapsed="false">
      <c r="A64" s="10" t="str">
        <f aca="false">RIGHT('Raw Data Consolidated'!A53,LEN('Raw Data Consolidated'!A53)-FIND("|",'Raw Data Consolidated'!A53)-1)</f>
        <v>Taxable Value</v>
      </c>
      <c r="B64" s="11" t="n">
        <f aca="false">'Raw Data Consolidated'!B53</f>
        <v>0</v>
      </c>
      <c r="C64" s="11" t="n">
        <f aca="false">'Raw Data Consolidated'!C53</f>
        <v>0</v>
      </c>
      <c r="D64" s="11" t="n">
        <f aca="false">'Raw Data Consolidated'!D53</f>
        <v>0</v>
      </c>
      <c r="E64" s="11" t="n">
        <f aca="false">'Raw Data Consolidated'!E53</f>
        <v>0</v>
      </c>
      <c r="F64" s="11" t="n">
        <f aca="false">'Raw Data Consolidated'!F53</f>
        <v>0</v>
      </c>
      <c r="G64" s="11" t="n">
        <f aca="false">'Raw Data Consolidated'!G53</f>
        <v>0</v>
      </c>
      <c r="H64" s="11" t="n">
        <f aca="false">'Raw Data Consolidated'!H53</f>
        <v>0</v>
      </c>
      <c r="I64" s="11" t="n">
        <f aca="false">'Raw Data Consolidated'!I53</f>
        <v>0</v>
      </c>
      <c r="J64" s="11" t="n">
        <f aca="false">'Raw Data Consolidated'!J53</f>
        <v>0</v>
      </c>
      <c r="K64" s="11" t="n">
        <f aca="false">'Raw Data Consolidated'!K53</f>
        <v>0</v>
      </c>
      <c r="L64" s="11" t="n">
        <f aca="false">'Raw Data Consolidated'!L53</f>
        <v>0</v>
      </c>
      <c r="M64" s="11" t="n">
        <f aca="false">'Raw Data Consolidated'!M53</f>
        <v>0</v>
      </c>
      <c r="N64" s="12" t="n">
        <f aca="false">SUM(B64:M64)</f>
        <v>0</v>
      </c>
    </row>
    <row r="65" customFormat="false" ht="15" hidden="false" customHeight="false" outlineLevel="0" collapsed="false">
      <c r="A65" s="10" t="str">
        <f aca="false">RIGHT('Raw Data Consolidated'!A54,LEN('Raw Data Consolidated'!A54)-FIND("|",'Raw Data Consolidated'!A54)-1)</f>
        <v>IGST</v>
      </c>
      <c r="B65" s="11" t="n">
        <f aca="false">'Raw Data Consolidated'!B54</f>
        <v>0</v>
      </c>
      <c r="C65" s="11" t="n">
        <f aca="false">'Raw Data Consolidated'!C54</f>
        <v>0</v>
      </c>
      <c r="D65" s="11" t="n">
        <f aca="false">'Raw Data Consolidated'!D54</f>
        <v>0</v>
      </c>
      <c r="E65" s="11" t="n">
        <f aca="false">'Raw Data Consolidated'!E54</f>
        <v>0</v>
      </c>
      <c r="F65" s="11" t="n">
        <f aca="false">'Raw Data Consolidated'!F54</f>
        <v>0</v>
      </c>
      <c r="G65" s="11" t="n">
        <f aca="false">'Raw Data Consolidated'!G54</f>
        <v>0</v>
      </c>
      <c r="H65" s="11" t="n">
        <f aca="false">'Raw Data Consolidated'!H54</f>
        <v>0</v>
      </c>
      <c r="I65" s="11" t="n">
        <f aca="false">'Raw Data Consolidated'!I54</f>
        <v>0</v>
      </c>
      <c r="J65" s="11" t="n">
        <f aca="false">'Raw Data Consolidated'!J54</f>
        <v>0</v>
      </c>
      <c r="K65" s="11" t="n">
        <f aca="false">'Raw Data Consolidated'!K54</f>
        <v>0</v>
      </c>
      <c r="L65" s="11" t="n">
        <f aca="false">'Raw Data Consolidated'!L54</f>
        <v>0</v>
      </c>
      <c r="M65" s="11" t="n">
        <f aca="false">'Raw Data Consolidated'!M54</f>
        <v>0</v>
      </c>
      <c r="N65" s="12" t="n">
        <f aca="false">SUM(B65:M65)</f>
        <v>0</v>
      </c>
    </row>
    <row r="66" customFormat="false" ht="15.75" hidden="false" customHeight="true" outlineLevel="0" collapsed="false">
      <c r="A66" s="13" t="str">
        <f aca="false">RIGHT('Raw Data Consolidated'!A55,LEN('Raw Data Consolidated'!A55)-FIND("|",'Raw Data Consolidated'!A55)-1)</f>
        <v>Cess</v>
      </c>
      <c r="B66" s="14" t="n">
        <f aca="false">'Raw Data Consolidated'!B55</f>
        <v>0</v>
      </c>
      <c r="C66" s="14" t="n">
        <f aca="false">'Raw Data Consolidated'!C55</f>
        <v>0</v>
      </c>
      <c r="D66" s="14" t="n">
        <f aca="false">'Raw Data Consolidated'!D55</f>
        <v>0</v>
      </c>
      <c r="E66" s="14" t="n">
        <f aca="false">'Raw Data Consolidated'!E55</f>
        <v>0</v>
      </c>
      <c r="F66" s="14" t="n">
        <f aca="false">'Raw Data Consolidated'!F55</f>
        <v>0</v>
      </c>
      <c r="G66" s="14" t="n">
        <f aca="false">'Raw Data Consolidated'!G55</f>
        <v>0</v>
      </c>
      <c r="H66" s="14" t="n">
        <f aca="false">'Raw Data Consolidated'!H55</f>
        <v>0</v>
      </c>
      <c r="I66" s="14" t="n">
        <f aca="false">'Raw Data Consolidated'!I55</f>
        <v>0</v>
      </c>
      <c r="J66" s="14" t="n">
        <f aca="false">'Raw Data Consolidated'!J55</f>
        <v>0</v>
      </c>
      <c r="K66" s="14" t="n">
        <f aca="false">'Raw Data Consolidated'!K55</f>
        <v>0</v>
      </c>
      <c r="L66" s="14" t="n">
        <f aca="false">'Raw Data Consolidated'!L55</f>
        <v>0</v>
      </c>
      <c r="M66" s="14" t="n">
        <f aca="false">'Raw Data Consolidated'!M55</f>
        <v>0</v>
      </c>
      <c r="N66" s="15" t="n">
        <f aca="false">SUM(B66:M66)</f>
        <v>0</v>
      </c>
    </row>
    <row r="67" customFormat="false" ht="15.75" hidden="false" customHeight="true" outlineLevel="0" collapsed="false"/>
    <row r="68" customFormat="false" ht="15.75" hidden="false" customHeight="true" outlineLevel="0" collapsed="false">
      <c r="A68" s="9" t="str">
        <f aca="false">LEFT('Raw Data Consolidated'!A56, FIND("|", 'Raw Data Consolidated'!A56)-1)</f>
        <v>Amended B2C (Others) - 10 </v>
      </c>
      <c r="B68" s="9"/>
      <c r="C68" s="9"/>
      <c r="D68" s="9"/>
      <c r="E68" s="9"/>
      <c r="F68" s="9"/>
      <c r="G68" s="9"/>
      <c r="H68" s="9"/>
      <c r="I68" s="9"/>
      <c r="J68" s="9"/>
      <c r="K68" s="9"/>
      <c r="L68" s="9"/>
      <c r="M68" s="9"/>
      <c r="N68" s="9"/>
    </row>
    <row r="69" customFormat="false" ht="15" hidden="false" customHeight="false" outlineLevel="0" collapsed="false">
      <c r="A69" s="10" t="str">
        <f aca="false">RIGHT('Raw Data Consolidated'!A56,LEN('Raw Data Consolidated'!A56)-FIND("|",'Raw Data Consolidated'!A56)-1)</f>
        <v>Taxable Value</v>
      </c>
      <c r="B69" s="11" t="n">
        <f aca="false">'Raw Data Consolidated'!B56</f>
        <v>0</v>
      </c>
      <c r="C69" s="11" t="n">
        <f aca="false">'Raw Data Consolidated'!C56</f>
        <v>0</v>
      </c>
      <c r="D69" s="11" t="n">
        <f aca="false">'Raw Data Consolidated'!D56</f>
        <v>0</v>
      </c>
      <c r="E69" s="11" t="n">
        <f aca="false">'Raw Data Consolidated'!E56</f>
        <v>0</v>
      </c>
      <c r="F69" s="11" t="n">
        <f aca="false">'Raw Data Consolidated'!F56</f>
        <v>0</v>
      </c>
      <c r="G69" s="11" t="n">
        <f aca="false">'Raw Data Consolidated'!G56</f>
        <v>0</v>
      </c>
      <c r="H69" s="11" t="n">
        <f aca="false">'Raw Data Consolidated'!H56</f>
        <v>0</v>
      </c>
      <c r="I69" s="11" t="n">
        <f aca="false">'Raw Data Consolidated'!I56</f>
        <v>0</v>
      </c>
      <c r="J69" s="11" t="n">
        <f aca="false">'Raw Data Consolidated'!J56</f>
        <v>0</v>
      </c>
      <c r="K69" s="11" t="n">
        <f aca="false">'Raw Data Consolidated'!K56</f>
        <v>0</v>
      </c>
      <c r="L69" s="11" t="n">
        <f aca="false">'Raw Data Consolidated'!L56</f>
        <v>0</v>
      </c>
      <c r="M69" s="11" t="n">
        <f aca="false">'Raw Data Consolidated'!M56</f>
        <v>0</v>
      </c>
      <c r="N69" s="12" t="n">
        <f aca="false">SUM(B69:M69)</f>
        <v>0</v>
      </c>
    </row>
    <row r="70" customFormat="false" ht="15" hidden="false" customHeight="false" outlineLevel="0" collapsed="false">
      <c r="A70" s="10" t="str">
        <f aca="false">RIGHT('Raw Data Consolidated'!A57,LEN('Raw Data Consolidated'!A57)-FIND("|",'Raw Data Consolidated'!A57)-1)</f>
        <v>IGST</v>
      </c>
      <c r="B70" s="11" t="n">
        <f aca="false">'Raw Data Consolidated'!B57</f>
        <v>0</v>
      </c>
      <c r="C70" s="11" t="n">
        <f aca="false">'Raw Data Consolidated'!C57</f>
        <v>0</v>
      </c>
      <c r="D70" s="11" t="n">
        <f aca="false">'Raw Data Consolidated'!D57</f>
        <v>0</v>
      </c>
      <c r="E70" s="11" t="n">
        <f aca="false">'Raw Data Consolidated'!E57</f>
        <v>0</v>
      </c>
      <c r="F70" s="11" t="n">
        <f aca="false">'Raw Data Consolidated'!F57</f>
        <v>0</v>
      </c>
      <c r="G70" s="11" t="n">
        <f aca="false">'Raw Data Consolidated'!G57</f>
        <v>0</v>
      </c>
      <c r="H70" s="11" t="n">
        <f aca="false">'Raw Data Consolidated'!H57</f>
        <v>0</v>
      </c>
      <c r="I70" s="11" t="n">
        <f aca="false">'Raw Data Consolidated'!I57</f>
        <v>0</v>
      </c>
      <c r="J70" s="11" t="n">
        <f aca="false">'Raw Data Consolidated'!J57</f>
        <v>0</v>
      </c>
      <c r="K70" s="11" t="n">
        <f aca="false">'Raw Data Consolidated'!K57</f>
        <v>0</v>
      </c>
      <c r="L70" s="11" t="n">
        <f aca="false">'Raw Data Consolidated'!L57</f>
        <v>0</v>
      </c>
      <c r="M70" s="11" t="n">
        <f aca="false">'Raw Data Consolidated'!M57</f>
        <v>0</v>
      </c>
      <c r="N70" s="12" t="n">
        <f aca="false">SUM(B70:M70)</f>
        <v>0</v>
      </c>
    </row>
    <row r="71" customFormat="false" ht="15" hidden="false" customHeight="false" outlineLevel="0" collapsed="false">
      <c r="A71" s="10" t="str">
        <f aca="false">RIGHT('Raw Data Consolidated'!A58,LEN('Raw Data Consolidated'!A58)-FIND("|",'Raw Data Consolidated'!A58)-1)</f>
        <v>CGST</v>
      </c>
      <c r="B71" s="11" t="n">
        <f aca="false">'Raw Data Consolidated'!B58</f>
        <v>0</v>
      </c>
      <c r="C71" s="11" t="n">
        <f aca="false">'Raw Data Consolidated'!C58</f>
        <v>0</v>
      </c>
      <c r="D71" s="11" t="n">
        <f aca="false">'Raw Data Consolidated'!D58</f>
        <v>0</v>
      </c>
      <c r="E71" s="11" t="n">
        <f aca="false">'Raw Data Consolidated'!E58</f>
        <v>0</v>
      </c>
      <c r="F71" s="11" t="n">
        <f aca="false">'Raw Data Consolidated'!F58</f>
        <v>0</v>
      </c>
      <c r="G71" s="11" t="n">
        <f aca="false">'Raw Data Consolidated'!G58</f>
        <v>0</v>
      </c>
      <c r="H71" s="11" t="n">
        <f aca="false">'Raw Data Consolidated'!H58</f>
        <v>0</v>
      </c>
      <c r="I71" s="11" t="n">
        <f aca="false">'Raw Data Consolidated'!I58</f>
        <v>0</v>
      </c>
      <c r="J71" s="11" t="n">
        <f aca="false">'Raw Data Consolidated'!J58</f>
        <v>0</v>
      </c>
      <c r="K71" s="11" t="n">
        <f aca="false">'Raw Data Consolidated'!K58</f>
        <v>0</v>
      </c>
      <c r="L71" s="11" t="n">
        <f aca="false">'Raw Data Consolidated'!L58</f>
        <v>0</v>
      </c>
      <c r="M71" s="11" t="n">
        <f aca="false">'Raw Data Consolidated'!M58</f>
        <v>0</v>
      </c>
      <c r="N71" s="12" t="n">
        <f aca="false">SUM(B71:M71)</f>
        <v>0</v>
      </c>
    </row>
    <row r="72" customFormat="false" ht="15" hidden="false" customHeight="false" outlineLevel="0" collapsed="false">
      <c r="A72" s="10" t="str">
        <f aca="false">RIGHT('Raw Data Consolidated'!A59,LEN('Raw Data Consolidated'!A59)-FIND("|",'Raw Data Consolidated'!A59)-1)</f>
        <v>SGST</v>
      </c>
      <c r="B72" s="11" t="n">
        <f aca="false">'Raw Data Consolidated'!B59</f>
        <v>0</v>
      </c>
      <c r="C72" s="11" t="n">
        <f aca="false">'Raw Data Consolidated'!C59</f>
        <v>0</v>
      </c>
      <c r="D72" s="11" t="n">
        <f aca="false">'Raw Data Consolidated'!D59</f>
        <v>0</v>
      </c>
      <c r="E72" s="11" t="n">
        <f aca="false">'Raw Data Consolidated'!E59</f>
        <v>0</v>
      </c>
      <c r="F72" s="11" t="n">
        <f aca="false">'Raw Data Consolidated'!F59</f>
        <v>0</v>
      </c>
      <c r="G72" s="11" t="n">
        <f aca="false">'Raw Data Consolidated'!G59</f>
        <v>0</v>
      </c>
      <c r="H72" s="11" t="n">
        <f aca="false">'Raw Data Consolidated'!H59</f>
        <v>0</v>
      </c>
      <c r="I72" s="11" t="n">
        <f aca="false">'Raw Data Consolidated'!I59</f>
        <v>0</v>
      </c>
      <c r="J72" s="11" t="n">
        <f aca="false">'Raw Data Consolidated'!J59</f>
        <v>0</v>
      </c>
      <c r="K72" s="11" t="n">
        <f aca="false">'Raw Data Consolidated'!K59</f>
        <v>0</v>
      </c>
      <c r="L72" s="11" t="n">
        <f aca="false">'Raw Data Consolidated'!L59</f>
        <v>0</v>
      </c>
      <c r="M72" s="11" t="n">
        <f aca="false">'Raw Data Consolidated'!M59</f>
        <v>0</v>
      </c>
      <c r="N72" s="12" t="n">
        <f aca="false">SUM(B72:M72)</f>
        <v>0</v>
      </c>
    </row>
    <row r="73" customFormat="false" ht="15.75" hidden="false" customHeight="true" outlineLevel="0" collapsed="false">
      <c r="A73" s="13" t="str">
        <f aca="false">RIGHT('Raw Data Consolidated'!A60,LEN('Raw Data Consolidated'!A60)-FIND("|",'Raw Data Consolidated'!A60)-1)</f>
        <v>Cess</v>
      </c>
      <c r="B73" s="14" t="n">
        <f aca="false">'Raw Data Consolidated'!B60</f>
        <v>0</v>
      </c>
      <c r="C73" s="14" t="n">
        <f aca="false">'Raw Data Consolidated'!C60</f>
        <v>0</v>
      </c>
      <c r="D73" s="14" t="n">
        <f aca="false">'Raw Data Consolidated'!D60</f>
        <v>0</v>
      </c>
      <c r="E73" s="14" t="n">
        <f aca="false">'Raw Data Consolidated'!E60</f>
        <v>0</v>
      </c>
      <c r="F73" s="14" t="n">
        <f aca="false">'Raw Data Consolidated'!F60</f>
        <v>0</v>
      </c>
      <c r="G73" s="14" t="n">
        <f aca="false">'Raw Data Consolidated'!G60</f>
        <v>0</v>
      </c>
      <c r="H73" s="14" t="n">
        <f aca="false">'Raw Data Consolidated'!H60</f>
        <v>0</v>
      </c>
      <c r="I73" s="14" t="n">
        <f aca="false">'Raw Data Consolidated'!I60</f>
        <v>0</v>
      </c>
      <c r="J73" s="14" t="n">
        <f aca="false">'Raw Data Consolidated'!J60</f>
        <v>0</v>
      </c>
      <c r="K73" s="14" t="n">
        <f aca="false">'Raw Data Consolidated'!K60</f>
        <v>0</v>
      </c>
      <c r="L73" s="14" t="n">
        <f aca="false">'Raw Data Consolidated'!L60</f>
        <v>0</v>
      </c>
      <c r="M73" s="14" t="n">
        <f aca="false">'Raw Data Consolidated'!M60</f>
        <v>0</v>
      </c>
      <c r="N73" s="15" t="n">
        <f aca="false">SUM(B73:M73)</f>
        <v>0</v>
      </c>
    </row>
    <row r="74" customFormat="false" ht="15.75" hidden="false" customHeight="true" outlineLevel="0" collapsed="false"/>
    <row r="75" customFormat="false" ht="15.75" hidden="false" customHeight="true" outlineLevel="0" collapsed="false">
      <c r="A75" s="9" t="str">
        <f aca="false">LEFT('Raw Data Consolidated'!A61, FIND("|", 'Raw Data Consolidated'!A61)-1)</f>
        <v>Amended Exports Invoices - 9A </v>
      </c>
      <c r="B75" s="9"/>
      <c r="C75" s="9"/>
      <c r="D75" s="9"/>
      <c r="E75" s="9"/>
      <c r="F75" s="9"/>
      <c r="G75" s="9"/>
      <c r="H75" s="9"/>
      <c r="I75" s="9"/>
      <c r="J75" s="9"/>
      <c r="K75" s="9"/>
      <c r="L75" s="9"/>
      <c r="M75" s="9"/>
      <c r="N75" s="9"/>
    </row>
    <row r="76" customFormat="false" ht="15" hidden="false" customHeight="false" outlineLevel="0" collapsed="false">
      <c r="A76" s="10" t="str">
        <f aca="false">RIGHT('Raw Data Consolidated'!A61,LEN('Raw Data Consolidated'!A61)-FIND("|",'Raw Data Consolidated'!A61)-1)</f>
        <v>Taxable Value</v>
      </c>
      <c r="B76" s="11" t="n">
        <f aca="false">'Raw Data Consolidated'!B61</f>
        <v>0</v>
      </c>
      <c r="C76" s="11" t="n">
        <f aca="false">'Raw Data Consolidated'!C61</f>
        <v>0</v>
      </c>
      <c r="D76" s="11" t="n">
        <f aca="false">'Raw Data Consolidated'!D61</f>
        <v>0</v>
      </c>
      <c r="E76" s="11" t="n">
        <f aca="false">'Raw Data Consolidated'!E61</f>
        <v>0</v>
      </c>
      <c r="F76" s="11" t="n">
        <f aca="false">'Raw Data Consolidated'!F61</f>
        <v>0</v>
      </c>
      <c r="G76" s="11" t="n">
        <f aca="false">'Raw Data Consolidated'!G61</f>
        <v>0</v>
      </c>
      <c r="H76" s="11" t="n">
        <f aca="false">'Raw Data Consolidated'!H61</f>
        <v>0</v>
      </c>
      <c r="I76" s="11" t="n">
        <f aca="false">'Raw Data Consolidated'!I61</f>
        <v>0</v>
      </c>
      <c r="J76" s="11" t="n">
        <f aca="false">'Raw Data Consolidated'!J61</f>
        <v>0</v>
      </c>
      <c r="K76" s="11" t="n">
        <f aca="false">'Raw Data Consolidated'!K61</f>
        <v>0</v>
      </c>
      <c r="L76" s="11" t="n">
        <f aca="false">'Raw Data Consolidated'!L61</f>
        <v>0</v>
      </c>
      <c r="M76" s="11" t="n">
        <f aca="false">'Raw Data Consolidated'!M61</f>
        <v>0</v>
      </c>
      <c r="N76" s="12" t="n">
        <f aca="false">SUM(B76:M76)</f>
        <v>0</v>
      </c>
    </row>
    <row r="77" customFormat="false" ht="15.75" hidden="false" customHeight="true" outlineLevel="0" collapsed="false">
      <c r="A77" s="13" t="str">
        <f aca="false">RIGHT('Raw Data Consolidated'!A62,LEN('Raw Data Consolidated'!A62)-FIND("|",'Raw Data Consolidated'!A62)-1)</f>
        <v>IGST</v>
      </c>
      <c r="B77" s="14" t="n">
        <f aca="false">'Raw Data Consolidated'!B62</f>
        <v>0</v>
      </c>
      <c r="C77" s="14" t="n">
        <f aca="false">'Raw Data Consolidated'!C62</f>
        <v>0</v>
      </c>
      <c r="D77" s="14" t="n">
        <f aca="false">'Raw Data Consolidated'!D62</f>
        <v>0</v>
      </c>
      <c r="E77" s="14" t="n">
        <f aca="false">'Raw Data Consolidated'!E62</f>
        <v>0</v>
      </c>
      <c r="F77" s="14" t="n">
        <f aca="false">'Raw Data Consolidated'!F62</f>
        <v>0</v>
      </c>
      <c r="G77" s="14" t="n">
        <f aca="false">'Raw Data Consolidated'!G62</f>
        <v>0</v>
      </c>
      <c r="H77" s="14" t="n">
        <f aca="false">'Raw Data Consolidated'!H62</f>
        <v>0</v>
      </c>
      <c r="I77" s="14" t="n">
        <f aca="false">'Raw Data Consolidated'!I62</f>
        <v>0</v>
      </c>
      <c r="J77" s="14" t="n">
        <f aca="false">'Raw Data Consolidated'!J62</f>
        <v>0</v>
      </c>
      <c r="K77" s="14" t="n">
        <f aca="false">'Raw Data Consolidated'!K62</f>
        <v>0</v>
      </c>
      <c r="L77" s="14" t="n">
        <f aca="false">'Raw Data Consolidated'!L62</f>
        <v>0</v>
      </c>
      <c r="M77" s="14" t="n">
        <f aca="false">'Raw Data Consolidated'!M62</f>
        <v>0</v>
      </c>
      <c r="N77" s="15" t="n">
        <f aca="false">SUM(B77:M77)</f>
        <v>0</v>
      </c>
    </row>
    <row r="78" customFormat="false" ht="15.75" hidden="false" customHeight="true" outlineLevel="0" collapsed="false"/>
    <row r="79" customFormat="false" ht="15.75" hidden="false" customHeight="true" outlineLevel="0" collapsed="false">
      <c r="A79" s="9" t="str">
        <f aca="false">LEFT('Raw Data Consolidated'!A63, FIND("|", 'Raw Data Consolidated'!A63)-1)</f>
        <v>Amended Credit/Debit Notes (Registered) - 9C </v>
      </c>
      <c r="B79" s="9"/>
      <c r="C79" s="9"/>
      <c r="D79" s="9"/>
      <c r="E79" s="9"/>
      <c r="F79" s="9"/>
      <c r="G79" s="9"/>
      <c r="H79" s="9"/>
      <c r="I79" s="9"/>
      <c r="J79" s="9"/>
      <c r="K79" s="9"/>
      <c r="L79" s="9"/>
      <c r="M79" s="9"/>
      <c r="N79" s="9"/>
    </row>
    <row r="80" customFormat="false" ht="15" hidden="false" customHeight="false" outlineLevel="0" collapsed="false">
      <c r="A80" s="10" t="str">
        <f aca="false">RIGHT('Raw Data Consolidated'!A63,LEN('Raw Data Consolidated'!A63)-FIND("|",'Raw Data Consolidated'!A63)-1)</f>
        <v>Taxable Value</v>
      </c>
      <c r="B80" s="11" t="n">
        <f aca="false">'Raw Data Consolidated'!B63</f>
        <v>0</v>
      </c>
      <c r="C80" s="11" t="n">
        <f aca="false">'Raw Data Consolidated'!C63</f>
        <v>0</v>
      </c>
      <c r="D80" s="11" t="n">
        <f aca="false">'Raw Data Consolidated'!D63</f>
        <v>0</v>
      </c>
      <c r="E80" s="11" t="n">
        <f aca="false">'Raw Data Consolidated'!E63</f>
        <v>0</v>
      </c>
      <c r="F80" s="11" t="n">
        <f aca="false">'Raw Data Consolidated'!F63</f>
        <v>0</v>
      </c>
      <c r="G80" s="11" t="n">
        <f aca="false">'Raw Data Consolidated'!G63</f>
        <v>0</v>
      </c>
      <c r="H80" s="11" t="n">
        <f aca="false">'Raw Data Consolidated'!H63</f>
        <v>0</v>
      </c>
      <c r="I80" s="11" t="n">
        <f aca="false">'Raw Data Consolidated'!I63</f>
        <v>0</v>
      </c>
      <c r="J80" s="11" t="n">
        <f aca="false">'Raw Data Consolidated'!J63</f>
        <v>0</v>
      </c>
      <c r="K80" s="11" t="n">
        <f aca="false">'Raw Data Consolidated'!K63</f>
        <v>0</v>
      </c>
      <c r="L80" s="11" t="n">
        <f aca="false">'Raw Data Consolidated'!L63</f>
        <v>0</v>
      </c>
      <c r="M80" s="11" t="n">
        <f aca="false">'Raw Data Consolidated'!M63</f>
        <v>0</v>
      </c>
      <c r="N80" s="12" t="n">
        <f aca="false">SUM(B80:M80)</f>
        <v>0</v>
      </c>
    </row>
    <row r="81" customFormat="false" ht="15" hidden="false" customHeight="false" outlineLevel="0" collapsed="false">
      <c r="A81" s="10" t="str">
        <f aca="false">RIGHT('Raw Data Consolidated'!A64,LEN('Raw Data Consolidated'!A64)-FIND("|",'Raw Data Consolidated'!A64)-1)</f>
        <v>IGST</v>
      </c>
      <c r="B81" s="11" t="n">
        <f aca="false">'Raw Data Consolidated'!B64</f>
        <v>0</v>
      </c>
      <c r="C81" s="11" t="n">
        <f aca="false">'Raw Data Consolidated'!C64</f>
        <v>0</v>
      </c>
      <c r="D81" s="11" t="n">
        <f aca="false">'Raw Data Consolidated'!D64</f>
        <v>0</v>
      </c>
      <c r="E81" s="11" t="n">
        <f aca="false">'Raw Data Consolidated'!E64</f>
        <v>0</v>
      </c>
      <c r="F81" s="11" t="n">
        <f aca="false">'Raw Data Consolidated'!F64</f>
        <v>0</v>
      </c>
      <c r="G81" s="11" t="n">
        <f aca="false">'Raw Data Consolidated'!G64</f>
        <v>0</v>
      </c>
      <c r="H81" s="11" t="n">
        <f aca="false">'Raw Data Consolidated'!H64</f>
        <v>0</v>
      </c>
      <c r="I81" s="11" t="n">
        <f aca="false">'Raw Data Consolidated'!I64</f>
        <v>0</v>
      </c>
      <c r="J81" s="11" t="n">
        <f aca="false">'Raw Data Consolidated'!J64</f>
        <v>0</v>
      </c>
      <c r="K81" s="11" t="n">
        <f aca="false">'Raw Data Consolidated'!K64</f>
        <v>0</v>
      </c>
      <c r="L81" s="11" t="n">
        <f aca="false">'Raw Data Consolidated'!L64</f>
        <v>0</v>
      </c>
      <c r="M81" s="11" t="n">
        <f aca="false">'Raw Data Consolidated'!M64</f>
        <v>0</v>
      </c>
      <c r="N81" s="12" t="n">
        <f aca="false">SUM(B81:M81)</f>
        <v>0</v>
      </c>
    </row>
    <row r="82" customFormat="false" ht="15" hidden="false" customHeight="false" outlineLevel="0" collapsed="false">
      <c r="A82" s="10" t="str">
        <f aca="false">RIGHT('Raw Data Consolidated'!A65,LEN('Raw Data Consolidated'!A65)-FIND("|",'Raw Data Consolidated'!A65)-1)</f>
        <v>CGST</v>
      </c>
      <c r="B82" s="11" t="n">
        <f aca="false">'Raw Data Consolidated'!B65</f>
        <v>0</v>
      </c>
      <c r="C82" s="11" t="n">
        <f aca="false">'Raw Data Consolidated'!C65</f>
        <v>0</v>
      </c>
      <c r="D82" s="11" t="n">
        <f aca="false">'Raw Data Consolidated'!D65</f>
        <v>0</v>
      </c>
      <c r="E82" s="11" t="n">
        <f aca="false">'Raw Data Consolidated'!E65</f>
        <v>0</v>
      </c>
      <c r="F82" s="11" t="n">
        <f aca="false">'Raw Data Consolidated'!F65</f>
        <v>0</v>
      </c>
      <c r="G82" s="11" t="n">
        <f aca="false">'Raw Data Consolidated'!G65</f>
        <v>0</v>
      </c>
      <c r="H82" s="11" t="n">
        <f aca="false">'Raw Data Consolidated'!H65</f>
        <v>0</v>
      </c>
      <c r="I82" s="11" t="n">
        <f aca="false">'Raw Data Consolidated'!I65</f>
        <v>0</v>
      </c>
      <c r="J82" s="11" t="n">
        <f aca="false">'Raw Data Consolidated'!J65</f>
        <v>0</v>
      </c>
      <c r="K82" s="11" t="n">
        <f aca="false">'Raw Data Consolidated'!K65</f>
        <v>0</v>
      </c>
      <c r="L82" s="11" t="n">
        <f aca="false">'Raw Data Consolidated'!L65</f>
        <v>0</v>
      </c>
      <c r="M82" s="11" t="n">
        <f aca="false">'Raw Data Consolidated'!M65</f>
        <v>0</v>
      </c>
      <c r="N82" s="12" t="n">
        <f aca="false">SUM(B82:M82)</f>
        <v>0</v>
      </c>
    </row>
    <row r="83" customFormat="false" ht="15" hidden="false" customHeight="false" outlineLevel="0" collapsed="false">
      <c r="A83" s="10" t="str">
        <f aca="false">RIGHT('Raw Data Consolidated'!A66,LEN('Raw Data Consolidated'!A66)-FIND("|",'Raw Data Consolidated'!A66)-1)</f>
        <v>SGST</v>
      </c>
      <c r="B83" s="11" t="n">
        <f aca="false">'Raw Data Consolidated'!B66</f>
        <v>0</v>
      </c>
      <c r="C83" s="11" t="n">
        <f aca="false">'Raw Data Consolidated'!C66</f>
        <v>0</v>
      </c>
      <c r="D83" s="11" t="n">
        <f aca="false">'Raw Data Consolidated'!D66</f>
        <v>0</v>
      </c>
      <c r="E83" s="11" t="n">
        <f aca="false">'Raw Data Consolidated'!E66</f>
        <v>0</v>
      </c>
      <c r="F83" s="11" t="n">
        <f aca="false">'Raw Data Consolidated'!F66</f>
        <v>0</v>
      </c>
      <c r="G83" s="11" t="n">
        <f aca="false">'Raw Data Consolidated'!G66</f>
        <v>0</v>
      </c>
      <c r="H83" s="11" t="n">
        <f aca="false">'Raw Data Consolidated'!H66</f>
        <v>0</v>
      </c>
      <c r="I83" s="11" t="n">
        <f aca="false">'Raw Data Consolidated'!I66</f>
        <v>0</v>
      </c>
      <c r="J83" s="11" t="n">
        <f aca="false">'Raw Data Consolidated'!J66</f>
        <v>0</v>
      </c>
      <c r="K83" s="11" t="n">
        <f aca="false">'Raw Data Consolidated'!K66</f>
        <v>0</v>
      </c>
      <c r="L83" s="11" t="n">
        <f aca="false">'Raw Data Consolidated'!L66</f>
        <v>0</v>
      </c>
      <c r="M83" s="11" t="n">
        <f aca="false">'Raw Data Consolidated'!M66</f>
        <v>0</v>
      </c>
      <c r="N83" s="12" t="n">
        <f aca="false">SUM(B83:M83)</f>
        <v>0</v>
      </c>
    </row>
    <row r="84" customFormat="false" ht="15.75" hidden="false" customHeight="true" outlineLevel="0" collapsed="false">
      <c r="A84" s="13" t="str">
        <f aca="false">RIGHT('Raw Data Consolidated'!A67,LEN('Raw Data Consolidated'!A67)-FIND("|",'Raw Data Consolidated'!A67)-1)</f>
        <v>Cess</v>
      </c>
      <c r="B84" s="14" t="n">
        <f aca="false">'Raw Data Consolidated'!B67</f>
        <v>0</v>
      </c>
      <c r="C84" s="14" t="n">
        <f aca="false">'Raw Data Consolidated'!C67</f>
        <v>0</v>
      </c>
      <c r="D84" s="14" t="n">
        <f aca="false">'Raw Data Consolidated'!D67</f>
        <v>0</v>
      </c>
      <c r="E84" s="14" t="n">
        <f aca="false">'Raw Data Consolidated'!E67</f>
        <v>0</v>
      </c>
      <c r="F84" s="14" t="n">
        <f aca="false">'Raw Data Consolidated'!F67</f>
        <v>0</v>
      </c>
      <c r="G84" s="14" t="n">
        <f aca="false">'Raw Data Consolidated'!G67</f>
        <v>0</v>
      </c>
      <c r="H84" s="14" t="n">
        <f aca="false">'Raw Data Consolidated'!H67</f>
        <v>0</v>
      </c>
      <c r="I84" s="14" t="n">
        <f aca="false">'Raw Data Consolidated'!I67</f>
        <v>0</v>
      </c>
      <c r="J84" s="14" t="n">
        <f aca="false">'Raw Data Consolidated'!J67</f>
        <v>0</v>
      </c>
      <c r="K84" s="14" t="n">
        <f aca="false">'Raw Data Consolidated'!K67</f>
        <v>0</v>
      </c>
      <c r="L84" s="14" t="n">
        <f aca="false">'Raw Data Consolidated'!L67</f>
        <v>0</v>
      </c>
      <c r="M84" s="14" t="n">
        <f aca="false">'Raw Data Consolidated'!M67</f>
        <v>0</v>
      </c>
      <c r="N84" s="15" t="n">
        <f aca="false">SUM(B84:M84)</f>
        <v>0</v>
      </c>
    </row>
    <row r="85" customFormat="false" ht="15.75" hidden="false" customHeight="true" outlineLevel="0" collapsed="false"/>
    <row r="86" customFormat="false" ht="15.75" hidden="false" customHeight="true" outlineLevel="0" collapsed="false">
      <c r="A86" s="9" t="str">
        <f aca="false">LEFT('Raw Data Consolidated'!A68, FIND("|", 'Raw Data Consolidated'!A68)-1)</f>
        <v>Amended Credit/Debit Notes (Unregistered) - 9C </v>
      </c>
      <c r="B86" s="9"/>
      <c r="C86" s="9"/>
      <c r="D86" s="9"/>
      <c r="E86" s="9"/>
      <c r="F86" s="9"/>
      <c r="G86" s="9"/>
      <c r="H86" s="9"/>
      <c r="I86" s="9"/>
      <c r="J86" s="9"/>
      <c r="K86" s="9"/>
      <c r="L86" s="9"/>
      <c r="M86" s="9"/>
      <c r="N86" s="9"/>
    </row>
    <row r="87" customFormat="false" ht="15" hidden="false" customHeight="false" outlineLevel="0" collapsed="false">
      <c r="A87" s="10" t="str">
        <f aca="false">RIGHT('Raw Data Consolidated'!A68,LEN('Raw Data Consolidated'!A68)-FIND("|",'Raw Data Consolidated'!A68)-1)</f>
        <v>Taxable Value</v>
      </c>
      <c r="B87" s="11" t="n">
        <f aca="false">'Raw Data Consolidated'!B68</f>
        <v>0</v>
      </c>
      <c r="C87" s="11" t="n">
        <f aca="false">'Raw Data Consolidated'!C68</f>
        <v>0</v>
      </c>
      <c r="D87" s="11" t="n">
        <f aca="false">'Raw Data Consolidated'!D68</f>
        <v>0</v>
      </c>
      <c r="E87" s="11" t="n">
        <f aca="false">'Raw Data Consolidated'!E68</f>
        <v>0</v>
      </c>
      <c r="F87" s="11" t="n">
        <f aca="false">'Raw Data Consolidated'!F68</f>
        <v>0</v>
      </c>
      <c r="G87" s="11" t="n">
        <f aca="false">'Raw Data Consolidated'!G68</f>
        <v>0</v>
      </c>
      <c r="H87" s="11" t="n">
        <f aca="false">'Raw Data Consolidated'!H68</f>
        <v>0</v>
      </c>
      <c r="I87" s="11" t="n">
        <f aca="false">'Raw Data Consolidated'!I68</f>
        <v>0</v>
      </c>
      <c r="J87" s="11" t="n">
        <f aca="false">'Raw Data Consolidated'!J68</f>
        <v>0</v>
      </c>
      <c r="K87" s="11" t="n">
        <f aca="false">'Raw Data Consolidated'!K68</f>
        <v>0</v>
      </c>
      <c r="L87" s="11" t="n">
        <f aca="false">'Raw Data Consolidated'!L68</f>
        <v>0</v>
      </c>
      <c r="M87" s="11" t="n">
        <f aca="false">'Raw Data Consolidated'!M68</f>
        <v>0</v>
      </c>
      <c r="N87" s="12" t="n">
        <f aca="false">SUM(B87:M87)</f>
        <v>0</v>
      </c>
    </row>
    <row r="88" customFormat="false" ht="15" hidden="false" customHeight="false" outlineLevel="0" collapsed="false">
      <c r="A88" s="10" t="str">
        <f aca="false">RIGHT('Raw Data Consolidated'!A69,LEN('Raw Data Consolidated'!A69)-FIND("|",'Raw Data Consolidated'!A69)-1)</f>
        <v>IGST</v>
      </c>
      <c r="B88" s="11" t="n">
        <f aca="false">'Raw Data Consolidated'!B69</f>
        <v>0</v>
      </c>
      <c r="C88" s="11" t="n">
        <f aca="false">'Raw Data Consolidated'!C69</f>
        <v>0</v>
      </c>
      <c r="D88" s="11" t="n">
        <f aca="false">'Raw Data Consolidated'!D69</f>
        <v>0</v>
      </c>
      <c r="E88" s="11" t="n">
        <f aca="false">'Raw Data Consolidated'!E69</f>
        <v>0</v>
      </c>
      <c r="F88" s="11" t="n">
        <f aca="false">'Raw Data Consolidated'!F69</f>
        <v>0</v>
      </c>
      <c r="G88" s="11" t="n">
        <f aca="false">'Raw Data Consolidated'!G69</f>
        <v>0</v>
      </c>
      <c r="H88" s="11" t="n">
        <f aca="false">'Raw Data Consolidated'!H69</f>
        <v>0</v>
      </c>
      <c r="I88" s="11" t="n">
        <f aca="false">'Raw Data Consolidated'!I69</f>
        <v>0</v>
      </c>
      <c r="J88" s="11" t="n">
        <f aca="false">'Raw Data Consolidated'!J69</f>
        <v>0</v>
      </c>
      <c r="K88" s="11" t="n">
        <f aca="false">'Raw Data Consolidated'!K69</f>
        <v>0</v>
      </c>
      <c r="L88" s="11" t="n">
        <f aca="false">'Raw Data Consolidated'!L69</f>
        <v>0</v>
      </c>
      <c r="M88" s="11" t="n">
        <f aca="false">'Raw Data Consolidated'!M69</f>
        <v>0</v>
      </c>
      <c r="N88" s="12" t="n">
        <f aca="false">SUM(B88:M88)</f>
        <v>0</v>
      </c>
    </row>
    <row r="89" customFormat="false" ht="15.75" hidden="false" customHeight="true" outlineLevel="0" collapsed="false">
      <c r="A89" s="13" t="str">
        <f aca="false">RIGHT('Raw Data Consolidated'!A70,LEN('Raw Data Consolidated'!A70)-FIND("|",'Raw Data Consolidated'!A70)-1)</f>
        <v>Cess</v>
      </c>
      <c r="B89" s="14" t="n">
        <f aca="false">'Raw Data Consolidated'!B70</f>
        <v>0</v>
      </c>
      <c r="C89" s="14" t="n">
        <f aca="false">'Raw Data Consolidated'!C70</f>
        <v>0</v>
      </c>
      <c r="D89" s="14" t="n">
        <f aca="false">'Raw Data Consolidated'!D70</f>
        <v>0</v>
      </c>
      <c r="E89" s="14" t="n">
        <f aca="false">'Raw Data Consolidated'!E70</f>
        <v>0</v>
      </c>
      <c r="F89" s="14" t="n">
        <f aca="false">'Raw Data Consolidated'!F70</f>
        <v>0</v>
      </c>
      <c r="G89" s="14" t="n">
        <f aca="false">'Raw Data Consolidated'!G70</f>
        <v>0</v>
      </c>
      <c r="H89" s="14" t="n">
        <f aca="false">'Raw Data Consolidated'!H70</f>
        <v>0</v>
      </c>
      <c r="I89" s="14" t="n">
        <f aca="false">'Raw Data Consolidated'!I70</f>
        <v>0</v>
      </c>
      <c r="J89" s="14" t="n">
        <f aca="false">'Raw Data Consolidated'!J70</f>
        <v>0</v>
      </c>
      <c r="K89" s="14" t="n">
        <f aca="false">'Raw Data Consolidated'!K70</f>
        <v>0</v>
      </c>
      <c r="L89" s="14" t="n">
        <f aca="false">'Raw Data Consolidated'!L70</f>
        <v>0</v>
      </c>
      <c r="M89" s="14" t="n">
        <f aca="false">'Raw Data Consolidated'!M70</f>
        <v>0</v>
      </c>
      <c r="N89" s="15" t="n">
        <f aca="false">SUM(B89:M89)</f>
        <v>0</v>
      </c>
    </row>
    <row r="90" customFormat="false" ht="15.75" hidden="false" customHeight="true" outlineLevel="0" collapsed="false"/>
    <row r="91" customFormat="false" ht="15.75" hidden="false" customHeight="true" outlineLevel="0" collapsed="false">
      <c r="A91" s="9" t="str">
        <f aca="false">LEFT('Raw Data Consolidated'!A71, FIND("|", 'Raw Data Consolidated'!A71)-1)</f>
        <v>Amended Tax Liability (Advance Received) - 11A </v>
      </c>
      <c r="B91" s="9"/>
      <c r="C91" s="9"/>
      <c r="D91" s="9"/>
      <c r="E91" s="9"/>
      <c r="F91" s="9"/>
      <c r="G91" s="9"/>
      <c r="H91" s="9"/>
      <c r="I91" s="9"/>
      <c r="J91" s="9"/>
      <c r="K91" s="9"/>
      <c r="L91" s="9"/>
      <c r="M91" s="9"/>
      <c r="N91" s="9"/>
    </row>
    <row r="92" customFormat="false" ht="15" hidden="false" customHeight="false" outlineLevel="0" collapsed="false">
      <c r="A92" s="10" t="str">
        <f aca="false">RIGHT('Raw Data Consolidated'!A71,LEN('Raw Data Consolidated'!A71)-FIND("|",'Raw Data Consolidated'!A71)-1)</f>
        <v>Taxable Value</v>
      </c>
      <c r="B92" s="11" t="n">
        <f aca="false">'Raw Data Consolidated'!B71</f>
        <v>0</v>
      </c>
      <c r="C92" s="11" t="n">
        <f aca="false">'Raw Data Consolidated'!C71</f>
        <v>0</v>
      </c>
      <c r="D92" s="11" t="n">
        <f aca="false">'Raw Data Consolidated'!D71</f>
        <v>0</v>
      </c>
      <c r="E92" s="11" t="n">
        <f aca="false">'Raw Data Consolidated'!E71</f>
        <v>0</v>
      </c>
      <c r="F92" s="11" t="n">
        <f aca="false">'Raw Data Consolidated'!F71</f>
        <v>0</v>
      </c>
      <c r="G92" s="11" t="n">
        <f aca="false">'Raw Data Consolidated'!G71</f>
        <v>0</v>
      </c>
      <c r="H92" s="11" t="n">
        <f aca="false">'Raw Data Consolidated'!H71</f>
        <v>0</v>
      </c>
      <c r="I92" s="11" t="n">
        <f aca="false">'Raw Data Consolidated'!I71</f>
        <v>0</v>
      </c>
      <c r="J92" s="11" t="n">
        <f aca="false">'Raw Data Consolidated'!J71</f>
        <v>0</v>
      </c>
      <c r="K92" s="11" t="n">
        <f aca="false">'Raw Data Consolidated'!K71</f>
        <v>0</v>
      </c>
      <c r="L92" s="11" t="n">
        <f aca="false">'Raw Data Consolidated'!L71</f>
        <v>0</v>
      </c>
      <c r="M92" s="11" t="n">
        <f aca="false">'Raw Data Consolidated'!M71</f>
        <v>0</v>
      </c>
      <c r="N92" s="12" t="n">
        <f aca="false">SUM(B92:M92)</f>
        <v>0</v>
      </c>
    </row>
    <row r="93" customFormat="false" ht="15" hidden="false" customHeight="false" outlineLevel="0" collapsed="false">
      <c r="A93" s="10" t="str">
        <f aca="false">RIGHT('Raw Data Consolidated'!A72,LEN('Raw Data Consolidated'!A72)-FIND("|",'Raw Data Consolidated'!A72)-1)</f>
        <v>IGST</v>
      </c>
      <c r="B93" s="11" t="n">
        <f aca="false">'Raw Data Consolidated'!B72</f>
        <v>0</v>
      </c>
      <c r="C93" s="11" t="n">
        <f aca="false">'Raw Data Consolidated'!C72</f>
        <v>0</v>
      </c>
      <c r="D93" s="11" t="n">
        <f aca="false">'Raw Data Consolidated'!D72</f>
        <v>0</v>
      </c>
      <c r="E93" s="11" t="n">
        <f aca="false">'Raw Data Consolidated'!E72</f>
        <v>0</v>
      </c>
      <c r="F93" s="11" t="n">
        <f aca="false">'Raw Data Consolidated'!F72</f>
        <v>0</v>
      </c>
      <c r="G93" s="11" t="n">
        <f aca="false">'Raw Data Consolidated'!G72</f>
        <v>0</v>
      </c>
      <c r="H93" s="11" t="n">
        <f aca="false">'Raw Data Consolidated'!H72</f>
        <v>0</v>
      </c>
      <c r="I93" s="11" t="n">
        <f aca="false">'Raw Data Consolidated'!I72</f>
        <v>0</v>
      </c>
      <c r="J93" s="11" t="n">
        <f aca="false">'Raw Data Consolidated'!J72</f>
        <v>0</v>
      </c>
      <c r="K93" s="11" t="n">
        <f aca="false">'Raw Data Consolidated'!K72</f>
        <v>0</v>
      </c>
      <c r="L93" s="11" t="n">
        <f aca="false">'Raw Data Consolidated'!L72</f>
        <v>0</v>
      </c>
      <c r="M93" s="11" t="n">
        <f aca="false">'Raw Data Consolidated'!M72</f>
        <v>0</v>
      </c>
      <c r="N93" s="12" t="n">
        <f aca="false">SUM(B93:M93)</f>
        <v>0</v>
      </c>
    </row>
    <row r="94" customFormat="false" ht="15" hidden="false" customHeight="false" outlineLevel="0" collapsed="false">
      <c r="A94" s="10" t="str">
        <f aca="false">RIGHT('Raw Data Consolidated'!A73,LEN('Raw Data Consolidated'!A73)-FIND("|",'Raw Data Consolidated'!A73)-1)</f>
        <v>CGST</v>
      </c>
      <c r="B94" s="11" t="n">
        <f aca="false">'Raw Data Consolidated'!B73</f>
        <v>0</v>
      </c>
      <c r="C94" s="11" t="n">
        <f aca="false">'Raw Data Consolidated'!C73</f>
        <v>0</v>
      </c>
      <c r="D94" s="11" t="n">
        <f aca="false">'Raw Data Consolidated'!D73</f>
        <v>0</v>
      </c>
      <c r="E94" s="11" t="n">
        <f aca="false">'Raw Data Consolidated'!E73</f>
        <v>0</v>
      </c>
      <c r="F94" s="11" t="n">
        <f aca="false">'Raw Data Consolidated'!F73</f>
        <v>0</v>
      </c>
      <c r="G94" s="11" t="n">
        <f aca="false">'Raw Data Consolidated'!G73</f>
        <v>0</v>
      </c>
      <c r="H94" s="11" t="n">
        <f aca="false">'Raw Data Consolidated'!H73</f>
        <v>0</v>
      </c>
      <c r="I94" s="11" t="n">
        <f aca="false">'Raw Data Consolidated'!I73</f>
        <v>0</v>
      </c>
      <c r="J94" s="11" t="n">
        <f aca="false">'Raw Data Consolidated'!J73</f>
        <v>0</v>
      </c>
      <c r="K94" s="11" t="n">
        <f aca="false">'Raw Data Consolidated'!K73</f>
        <v>0</v>
      </c>
      <c r="L94" s="11" t="n">
        <f aca="false">'Raw Data Consolidated'!L73</f>
        <v>0</v>
      </c>
      <c r="M94" s="11" t="n">
        <f aca="false">'Raw Data Consolidated'!M73</f>
        <v>0</v>
      </c>
      <c r="N94" s="12" t="n">
        <f aca="false">SUM(B94:M94)</f>
        <v>0</v>
      </c>
    </row>
    <row r="95" customFormat="false" ht="15" hidden="false" customHeight="false" outlineLevel="0" collapsed="false">
      <c r="A95" s="10" t="str">
        <f aca="false">RIGHT('Raw Data Consolidated'!A74,LEN('Raw Data Consolidated'!A74)-FIND("|",'Raw Data Consolidated'!A74)-1)</f>
        <v>SGST</v>
      </c>
      <c r="B95" s="11" t="n">
        <f aca="false">'Raw Data Consolidated'!B74</f>
        <v>0</v>
      </c>
      <c r="C95" s="11" t="n">
        <f aca="false">'Raw Data Consolidated'!C74</f>
        <v>0</v>
      </c>
      <c r="D95" s="11" t="n">
        <f aca="false">'Raw Data Consolidated'!D74</f>
        <v>0</v>
      </c>
      <c r="E95" s="11" t="n">
        <f aca="false">'Raw Data Consolidated'!E74</f>
        <v>0</v>
      </c>
      <c r="F95" s="11" t="n">
        <f aca="false">'Raw Data Consolidated'!F74</f>
        <v>0</v>
      </c>
      <c r="G95" s="11" t="n">
        <f aca="false">'Raw Data Consolidated'!G74</f>
        <v>0</v>
      </c>
      <c r="H95" s="11" t="n">
        <f aca="false">'Raw Data Consolidated'!H74</f>
        <v>0</v>
      </c>
      <c r="I95" s="11" t="n">
        <f aca="false">'Raw Data Consolidated'!I74</f>
        <v>0</v>
      </c>
      <c r="J95" s="11" t="n">
        <f aca="false">'Raw Data Consolidated'!J74</f>
        <v>0</v>
      </c>
      <c r="K95" s="11" t="n">
        <f aca="false">'Raw Data Consolidated'!K74</f>
        <v>0</v>
      </c>
      <c r="L95" s="11" t="n">
        <f aca="false">'Raw Data Consolidated'!L74</f>
        <v>0</v>
      </c>
      <c r="M95" s="11" t="n">
        <f aca="false">'Raw Data Consolidated'!M74</f>
        <v>0</v>
      </c>
      <c r="N95" s="12" t="n">
        <f aca="false">SUM(B95:M95)</f>
        <v>0</v>
      </c>
    </row>
    <row r="96" customFormat="false" ht="15.75" hidden="false" customHeight="true" outlineLevel="0" collapsed="false">
      <c r="A96" s="13" t="str">
        <f aca="false">RIGHT('Raw Data Consolidated'!A75,LEN('Raw Data Consolidated'!A75)-FIND("|",'Raw Data Consolidated'!A75)-1)</f>
        <v>Cess</v>
      </c>
      <c r="B96" s="14" t="n">
        <f aca="false">'Raw Data Consolidated'!B75</f>
        <v>0</v>
      </c>
      <c r="C96" s="14" t="n">
        <f aca="false">'Raw Data Consolidated'!C75</f>
        <v>0</v>
      </c>
      <c r="D96" s="14" t="n">
        <f aca="false">'Raw Data Consolidated'!D75</f>
        <v>0</v>
      </c>
      <c r="E96" s="14" t="n">
        <f aca="false">'Raw Data Consolidated'!E75</f>
        <v>0</v>
      </c>
      <c r="F96" s="14" t="n">
        <f aca="false">'Raw Data Consolidated'!F75</f>
        <v>0</v>
      </c>
      <c r="G96" s="14" t="n">
        <f aca="false">'Raw Data Consolidated'!G75</f>
        <v>0</v>
      </c>
      <c r="H96" s="14" t="n">
        <f aca="false">'Raw Data Consolidated'!H75</f>
        <v>0</v>
      </c>
      <c r="I96" s="14" t="n">
        <f aca="false">'Raw Data Consolidated'!I75</f>
        <v>0</v>
      </c>
      <c r="J96" s="14" t="n">
        <f aca="false">'Raw Data Consolidated'!J75</f>
        <v>0</v>
      </c>
      <c r="K96" s="14" t="n">
        <f aca="false">'Raw Data Consolidated'!K75</f>
        <v>0</v>
      </c>
      <c r="L96" s="14" t="n">
        <f aca="false">'Raw Data Consolidated'!L75</f>
        <v>0</v>
      </c>
      <c r="M96" s="14" t="n">
        <f aca="false">'Raw Data Consolidated'!M75</f>
        <v>0</v>
      </c>
      <c r="N96" s="15" t="n">
        <f aca="false">SUM(B96:M96)</f>
        <v>0</v>
      </c>
    </row>
    <row r="97" customFormat="false" ht="15.75" hidden="false" customHeight="true" outlineLevel="0" collapsed="false"/>
    <row r="98" customFormat="false" ht="15.75" hidden="false" customHeight="true" outlineLevel="0" collapsed="false">
      <c r="A98" s="9" t="str">
        <f aca="false">LEFT('Raw Data Consolidated'!A76, FIND("|", 'Raw Data Consolidated'!A76)-1)</f>
        <v>Amendment of Adjustment of Advances - 11B </v>
      </c>
      <c r="B98" s="9"/>
      <c r="C98" s="9"/>
      <c r="D98" s="9"/>
      <c r="E98" s="9"/>
      <c r="F98" s="9"/>
      <c r="G98" s="9"/>
      <c r="H98" s="9"/>
      <c r="I98" s="9"/>
      <c r="J98" s="9"/>
      <c r="K98" s="9"/>
      <c r="L98" s="9"/>
      <c r="M98" s="9"/>
      <c r="N98" s="9"/>
    </row>
    <row r="99" customFormat="false" ht="15" hidden="false" customHeight="false" outlineLevel="0" collapsed="false">
      <c r="A99" s="10" t="str">
        <f aca="false">RIGHT('Raw Data Consolidated'!A76,LEN('Raw Data Consolidated'!A76)-FIND("|",'Raw Data Consolidated'!A76)-1)</f>
        <v>Taxable Value</v>
      </c>
      <c r="B99" s="11" t="n">
        <f aca="false">'Raw Data Consolidated'!B76</f>
        <v>0</v>
      </c>
      <c r="C99" s="11" t="n">
        <f aca="false">'Raw Data Consolidated'!C76</f>
        <v>0</v>
      </c>
      <c r="D99" s="11" t="n">
        <f aca="false">'Raw Data Consolidated'!D76</f>
        <v>0</v>
      </c>
      <c r="E99" s="11" t="n">
        <f aca="false">'Raw Data Consolidated'!E76</f>
        <v>0</v>
      </c>
      <c r="F99" s="11" t="n">
        <f aca="false">'Raw Data Consolidated'!F76</f>
        <v>0</v>
      </c>
      <c r="G99" s="11" t="n">
        <f aca="false">'Raw Data Consolidated'!G76</f>
        <v>0</v>
      </c>
      <c r="H99" s="11" t="n">
        <f aca="false">'Raw Data Consolidated'!H76</f>
        <v>0</v>
      </c>
      <c r="I99" s="11" t="n">
        <f aca="false">'Raw Data Consolidated'!I76</f>
        <v>0</v>
      </c>
      <c r="J99" s="11" t="n">
        <f aca="false">'Raw Data Consolidated'!J76</f>
        <v>0</v>
      </c>
      <c r="K99" s="11" t="n">
        <f aca="false">'Raw Data Consolidated'!K76</f>
        <v>0</v>
      </c>
      <c r="L99" s="11" t="n">
        <f aca="false">'Raw Data Consolidated'!L76</f>
        <v>0</v>
      </c>
      <c r="M99" s="11" t="n">
        <f aca="false">'Raw Data Consolidated'!M76</f>
        <v>0</v>
      </c>
      <c r="N99" s="12" t="n">
        <f aca="false">SUM(B99:M99)</f>
        <v>0</v>
      </c>
    </row>
    <row r="100" customFormat="false" ht="15" hidden="false" customHeight="false" outlineLevel="0" collapsed="false">
      <c r="A100" s="10" t="str">
        <f aca="false">RIGHT('Raw Data Consolidated'!A77,LEN('Raw Data Consolidated'!A77)-FIND("|",'Raw Data Consolidated'!A77)-1)</f>
        <v>IGST</v>
      </c>
      <c r="B100" s="11" t="n">
        <f aca="false">'Raw Data Consolidated'!B77</f>
        <v>0</v>
      </c>
      <c r="C100" s="11" t="n">
        <f aca="false">'Raw Data Consolidated'!C77</f>
        <v>0</v>
      </c>
      <c r="D100" s="11" t="n">
        <f aca="false">'Raw Data Consolidated'!D77</f>
        <v>0</v>
      </c>
      <c r="E100" s="11" t="n">
        <f aca="false">'Raw Data Consolidated'!E77</f>
        <v>0</v>
      </c>
      <c r="F100" s="11" t="n">
        <f aca="false">'Raw Data Consolidated'!F77</f>
        <v>0</v>
      </c>
      <c r="G100" s="11" t="n">
        <f aca="false">'Raw Data Consolidated'!G77</f>
        <v>0</v>
      </c>
      <c r="H100" s="11" t="n">
        <f aca="false">'Raw Data Consolidated'!H77</f>
        <v>0</v>
      </c>
      <c r="I100" s="11" t="n">
        <f aca="false">'Raw Data Consolidated'!I77</f>
        <v>0</v>
      </c>
      <c r="J100" s="11" t="n">
        <f aca="false">'Raw Data Consolidated'!J77</f>
        <v>0</v>
      </c>
      <c r="K100" s="11" t="n">
        <f aca="false">'Raw Data Consolidated'!K77</f>
        <v>0</v>
      </c>
      <c r="L100" s="11" t="n">
        <f aca="false">'Raw Data Consolidated'!L77</f>
        <v>0</v>
      </c>
      <c r="M100" s="11" t="n">
        <f aca="false">'Raw Data Consolidated'!M77</f>
        <v>0</v>
      </c>
      <c r="N100" s="12" t="n">
        <f aca="false">SUM(B100:M100)</f>
        <v>0</v>
      </c>
    </row>
    <row r="101" customFormat="false" ht="15" hidden="false" customHeight="false" outlineLevel="0" collapsed="false">
      <c r="A101" s="10" t="str">
        <f aca="false">RIGHT('Raw Data Consolidated'!A78,LEN('Raw Data Consolidated'!A78)-FIND("|",'Raw Data Consolidated'!A78)-1)</f>
        <v>CGST</v>
      </c>
      <c r="B101" s="11" t="n">
        <f aca="false">'Raw Data Consolidated'!B78</f>
        <v>0</v>
      </c>
      <c r="C101" s="11" t="n">
        <f aca="false">'Raw Data Consolidated'!C78</f>
        <v>0</v>
      </c>
      <c r="D101" s="11" t="n">
        <f aca="false">'Raw Data Consolidated'!D78</f>
        <v>0</v>
      </c>
      <c r="E101" s="11" t="n">
        <f aca="false">'Raw Data Consolidated'!E78</f>
        <v>0</v>
      </c>
      <c r="F101" s="11" t="n">
        <f aca="false">'Raw Data Consolidated'!F78</f>
        <v>0</v>
      </c>
      <c r="G101" s="11" t="n">
        <f aca="false">'Raw Data Consolidated'!G78</f>
        <v>0</v>
      </c>
      <c r="H101" s="11" t="n">
        <f aca="false">'Raw Data Consolidated'!H78</f>
        <v>0</v>
      </c>
      <c r="I101" s="11" t="n">
        <f aca="false">'Raw Data Consolidated'!I78</f>
        <v>0</v>
      </c>
      <c r="J101" s="11" t="n">
        <f aca="false">'Raw Data Consolidated'!J78</f>
        <v>0</v>
      </c>
      <c r="K101" s="11" t="n">
        <f aca="false">'Raw Data Consolidated'!K78</f>
        <v>0</v>
      </c>
      <c r="L101" s="11" t="n">
        <f aca="false">'Raw Data Consolidated'!L78</f>
        <v>0</v>
      </c>
      <c r="M101" s="11" t="n">
        <f aca="false">'Raw Data Consolidated'!M78</f>
        <v>0</v>
      </c>
      <c r="N101" s="12" t="n">
        <f aca="false">SUM(B101:M101)</f>
        <v>0</v>
      </c>
    </row>
    <row r="102" customFormat="false" ht="15" hidden="false" customHeight="false" outlineLevel="0" collapsed="false">
      <c r="A102" s="10" t="str">
        <f aca="false">RIGHT('Raw Data Consolidated'!A79,LEN('Raw Data Consolidated'!A79)-FIND("|",'Raw Data Consolidated'!A79)-1)</f>
        <v>SGST</v>
      </c>
      <c r="B102" s="11" t="n">
        <f aca="false">'Raw Data Consolidated'!B79</f>
        <v>0</v>
      </c>
      <c r="C102" s="11" t="n">
        <f aca="false">'Raw Data Consolidated'!C79</f>
        <v>0</v>
      </c>
      <c r="D102" s="11" t="n">
        <f aca="false">'Raw Data Consolidated'!D79</f>
        <v>0</v>
      </c>
      <c r="E102" s="11" t="n">
        <f aca="false">'Raw Data Consolidated'!E79</f>
        <v>0</v>
      </c>
      <c r="F102" s="11" t="n">
        <f aca="false">'Raw Data Consolidated'!F79</f>
        <v>0</v>
      </c>
      <c r="G102" s="11" t="n">
        <f aca="false">'Raw Data Consolidated'!G79</f>
        <v>0</v>
      </c>
      <c r="H102" s="11" t="n">
        <f aca="false">'Raw Data Consolidated'!H79</f>
        <v>0</v>
      </c>
      <c r="I102" s="11" t="n">
        <f aca="false">'Raw Data Consolidated'!I79</f>
        <v>0</v>
      </c>
      <c r="J102" s="11" t="n">
        <f aca="false">'Raw Data Consolidated'!J79</f>
        <v>0</v>
      </c>
      <c r="K102" s="11" t="n">
        <f aca="false">'Raw Data Consolidated'!K79</f>
        <v>0</v>
      </c>
      <c r="L102" s="11" t="n">
        <f aca="false">'Raw Data Consolidated'!L79</f>
        <v>0</v>
      </c>
      <c r="M102" s="11" t="n">
        <f aca="false">'Raw Data Consolidated'!M79</f>
        <v>0</v>
      </c>
      <c r="N102" s="12" t="n">
        <f aca="false">SUM(B102:M102)</f>
        <v>0</v>
      </c>
    </row>
    <row r="103" customFormat="false" ht="15.75" hidden="false" customHeight="true" outlineLevel="0" collapsed="false">
      <c r="A103" s="13" t="str">
        <f aca="false">RIGHT('Raw Data Consolidated'!A80,LEN('Raw Data Consolidated'!A80)-FIND("|",'Raw Data Consolidated'!A80)-1)</f>
        <v>Cess</v>
      </c>
      <c r="B103" s="14" t="n">
        <f aca="false">'Raw Data Consolidated'!B80</f>
        <v>0</v>
      </c>
      <c r="C103" s="14" t="n">
        <f aca="false">'Raw Data Consolidated'!C80</f>
        <v>0</v>
      </c>
      <c r="D103" s="14" t="n">
        <f aca="false">'Raw Data Consolidated'!D80</f>
        <v>0</v>
      </c>
      <c r="E103" s="14" t="n">
        <f aca="false">'Raw Data Consolidated'!E80</f>
        <v>0</v>
      </c>
      <c r="F103" s="14" t="n">
        <f aca="false">'Raw Data Consolidated'!F80</f>
        <v>0</v>
      </c>
      <c r="G103" s="14" t="n">
        <f aca="false">'Raw Data Consolidated'!G80</f>
        <v>0</v>
      </c>
      <c r="H103" s="14" t="n">
        <f aca="false">'Raw Data Consolidated'!H80</f>
        <v>0</v>
      </c>
      <c r="I103" s="14" t="n">
        <f aca="false">'Raw Data Consolidated'!I80</f>
        <v>0</v>
      </c>
      <c r="J103" s="14" t="n">
        <f aca="false">'Raw Data Consolidated'!J80</f>
        <v>0</v>
      </c>
      <c r="K103" s="14" t="n">
        <f aca="false">'Raw Data Consolidated'!K80</f>
        <v>0</v>
      </c>
      <c r="L103" s="14" t="n">
        <f aca="false">'Raw Data Consolidated'!L80</f>
        <v>0</v>
      </c>
      <c r="M103" s="14" t="n">
        <f aca="false">'Raw Data Consolidated'!M80</f>
        <v>0</v>
      </c>
      <c r="N103" s="15" t="n">
        <f aca="false">SUM(B103:M103)</f>
        <v>0</v>
      </c>
    </row>
  </sheetData>
  <mergeCells count="17">
    <mergeCell ref="A2:N2"/>
    <mergeCell ref="A9:N9"/>
    <mergeCell ref="A14:N14"/>
    <mergeCell ref="A21:N21"/>
    <mergeCell ref="A25:N25"/>
    <mergeCell ref="A30:N30"/>
    <mergeCell ref="A37:N37"/>
    <mergeCell ref="A42:N42"/>
    <mergeCell ref="A49:N49"/>
    <mergeCell ref="A56:N56"/>
    <mergeCell ref="A63:N63"/>
    <mergeCell ref="A68:N68"/>
    <mergeCell ref="A75:N75"/>
    <mergeCell ref="A79:N79"/>
    <mergeCell ref="A86:N86"/>
    <mergeCell ref="A91:N91"/>
    <mergeCell ref="A98:N98"/>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N12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A1" activeCellId="0" sqref="A1"/>
    </sheetView>
  </sheetViews>
  <sheetFormatPr defaultRowHeight="15" zeroHeight="false" outlineLevelRow="0" outlineLevelCol="0"/>
  <cols>
    <col collapsed="false" customWidth="true" hidden="false" outlineLevel="0" max="1" min="1" style="16" width="16.71"/>
    <col collapsed="false" customWidth="true" hidden="false" outlineLevel="0" max="14" min="2" style="16" width="12.71"/>
    <col collapsed="false" customWidth="true" hidden="false" outlineLevel="0" max="1025" min="15" style="16" width="9.14"/>
  </cols>
  <sheetData>
    <row r="1" customFormat="false" ht="15.75" hidden="false" customHeight="true" outlineLevel="0" collapsed="false">
      <c r="A1" s="7" t="s">
        <v>3</v>
      </c>
      <c r="B1" s="8" t="n">
        <f aca="false">'Raw Data Consolidated'!B11</f>
        <v>42826</v>
      </c>
      <c r="C1" s="8" t="n">
        <f aca="false">'Raw Data Consolidated'!C11</f>
        <v>42856</v>
      </c>
      <c r="D1" s="8" t="n">
        <f aca="false">'Raw Data Consolidated'!D11</f>
        <v>42887</v>
      </c>
      <c r="E1" s="8" t="n">
        <f aca="false">'Raw Data Consolidated'!E11</f>
        <v>42917</v>
      </c>
      <c r="F1" s="8" t="n">
        <f aca="false">'Raw Data Consolidated'!F11</f>
        <v>42948</v>
      </c>
      <c r="G1" s="8" t="n">
        <f aca="false">'Raw Data Consolidated'!G11</f>
        <v>42979</v>
      </c>
      <c r="H1" s="8" t="n">
        <f aca="false">'Raw Data Consolidated'!H11</f>
        <v>43009</v>
      </c>
      <c r="I1" s="8" t="n">
        <f aca="false">'Raw Data Consolidated'!I11</f>
        <v>43040</v>
      </c>
      <c r="J1" s="8" t="n">
        <f aca="false">'Raw Data Consolidated'!J11</f>
        <v>43070</v>
      </c>
      <c r="K1" s="8" t="n">
        <f aca="false">'Raw Data Consolidated'!K11</f>
        <v>43101</v>
      </c>
      <c r="L1" s="8" t="n">
        <f aca="false">'Raw Data Consolidated'!L11</f>
        <v>43132</v>
      </c>
      <c r="M1" s="8" t="n">
        <f aca="false">'Raw Data Consolidated'!M11</f>
        <v>43160</v>
      </c>
      <c r="N1" s="7" t="s">
        <v>10</v>
      </c>
    </row>
    <row r="2" customFormat="false" ht="15.75" hidden="false" customHeight="true" outlineLevel="0" collapsed="false">
      <c r="A2" s="9" t="str">
        <f aca="false">LEFT('Raw Data Consolidated'!A98, FIND("|", 'Raw Data Consolidated'!A98)-1)</f>
        <v>3.1 (a) Outward taxable supplies (other than zero rated, nil rated and exempted) </v>
      </c>
      <c r="B2" s="9"/>
      <c r="C2" s="9"/>
      <c r="D2" s="9"/>
      <c r="E2" s="9"/>
      <c r="F2" s="9"/>
      <c r="G2" s="9"/>
      <c r="H2" s="9"/>
      <c r="I2" s="9"/>
      <c r="J2" s="9"/>
      <c r="K2" s="9"/>
      <c r="L2" s="9"/>
      <c r="M2" s="9"/>
      <c r="N2" s="9"/>
    </row>
    <row r="3" customFormat="false" ht="15" hidden="false" customHeight="false" outlineLevel="0" collapsed="false">
      <c r="A3" s="10" t="str">
        <f aca="false">RIGHT('Raw Data Consolidated'!A98, LEN('Raw Data Consolidated'!A98) - FIND("|", 'Raw Data Consolidated'!A98) - 1)</f>
        <v>Taxable Value</v>
      </c>
      <c r="B3" s="11" t="n">
        <f aca="false">'Raw Data Consolidated'!B98</f>
        <v>0</v>
      </c>
      <c r="C3" s="11" t="n">
        <f aca="false">'Raw Data Consolidated'!C98</f>
        <v>0</v>
      </c>
      <c r="D3" s="11" t="n">
        <f aca="false">'Raw Data Consolidated'!D98</f>
        <v>0</v>
      </c>
      <c r="E3" s="11" t="n">
        <f aca="false">'Raw Data Consolidated'!E98</f>
        <v>134175570</v>
      </c>
      <c r="F3" s="11" t="n">
        <f aca="false">'Raw Data Consolidated'!F98</f>
        <v>166762270</v>
      </c>
      <c r="G3" s="11" t="n">
        <f aca="false">'Raw Data Consolidated'!G98</f>
        <v>155445309.8</v>
      </c>
      <c r="H3" s="11" t="n">
        <f aca="false">'Raw Data Consolidated'!H98</f>
        <v>45196275</v>
      </c>
      <c r="I3" s="11" t="n">
        <f aca="false">'Raw Data Consolidated'!I98</f>
        <v>18202265.02</v>
      </c>
      <c r="J3" s="11" t="n">
        <f aca="false">'Raw Data Consolidated'!J98</f>
        <v>230050576.46</v>
      </c>
      <c r="K3" s="11" t="n">
        <f aca="false">'Raw Data Consolidated'!K98</f>
        <v>27920379.09</v>
      </c>
      <c r="L3" s="11" t="n">
        <f aca="false">'Raw Data Consolidated'!L98</f>
        <v>312609642.82</v>
      </c>
      <c r="M3" s="11" t="n">
        <f aca="false">'Raw Data Consolidated'!M98</f>
        <v>11826750.13</v>
      </c>
      <c r="N3" s="12" t="n">
        <f aca="false">SUM(B3:M3)</f>
        <v>1102189038.32</v>
      </c>
    </row>
    <row r="4" customFormat="false" ht="15" hidden="false" customHeight="false" outlineLevel="0" collapsed="false">
      <c r="A4" s="10" t="str">
        <f aca="false">RIGHT('Raw Data Consolidated'!A99, LEN('Raw Data Consolidated'!A99) - FIND("|", 'Raw Data Consolidated'!A99) - 1)</f>
        <v>IGST</v>
      </c>
      <c r="B4" s="11" t="n">
        <f aca="false">'Raw Data Consolidated'!B99</f>
        <v>0</v>
      </c>
      <c r="C4" s="11" t="n">
        <f aca="false">'Raw Data Consolidated'!C99</f>
        <v>0</v>
      </c>
      <c r="D4" s="11" t="n">
        <f aca="false">'Raw Data Consolidated'!D99</f>
        <v>0</v>
      </c>
      <c r="E4" s="11" t="n">
        <f aca="false">'Raw Data Consolidated'!E99</f>
        <v>24151602</v>
      </c>
      <c r="F4" s="11" t="n">
        <f aca="false">'Raw Data Consolidated'!F99</f>
        <v>30017208</v>
      </c>
      <c r="G4" s="11" t="n">
        <f aca="false">'Raw Data Consolidated'!G99</f>
        <v>27980156.4</v>
      </c>
      <c r="H4" s="11" t="n">
        <f aca="false">'Raw Data Consolidated'!H99</f>
        <v>8135329</v>
      </c>
      <c r="I4" s="11" t="n">
        <f aca="false">'Raw Data Consolidated'!I99</f>
        <v>3273797.7</v>
      </c>
      <c r="J4" s="11" t="n">
        <f aca="false">'Raw Data Consolidated'!J99</f>
        <v>41397754.68</v>
      </c>
      <c r="K4" s="11" t="n">
        <f aca="false">'Raw Data Consolidated'!K99</f>
        <v>51808506.64</v>
      </c>
      <c r="L4" s="11" t="n">
        <f aca="false">'Raw Data Consolidated'!L99</f>
        <v>10907098</v>
      </c>
      <c r="M4" s="11" t="n">
        <f aca="false">'Raw Data Consolidated'!M99</f>
        <v>2127906</v>
      </c>
      <c r="N4" s="12" t="n">
        <f aca="false">SUM(B4:M4)</f>
        <v>199799358.42</v>
      </c>
    </row>
    <row r="5" customFormat="false" ht="15" hidden="false" customHeight="false" outlineLevel="0" collapsed="false">
      <c r="A5" s="10" t="str">
        <f aca="false">RIGHT('Raw Data Consolidated'!A100, LEN('Raw Data Consolidated'!A100) - FIND("|", 'Raw Data Consolidated'!A100) - 1)</f>
        <v>CGST</v>
      </c>
      <c r="B5" s="11" t="n">
        <f aca="false">'Raw Data Consolidated'!B100</f>
        <v>0</v>
      </c>
      <c r="C5" s="11" t="n">
        <f aca="false">'Raw Data Consolidated'!C100</f>
        <v>0</v>
      </c>
      <c r="D5" s="11" t="n">
        <f aca="false">'Raw Data Consolidated'!D100</f>
        <v>0</v>
      </c>
      <c r="E5" s="11" t="n">
        <f aca="false">'Raw Data Consolidated'!E100</f>
        <v>0</v>
      </c>
      <c r="F5" s="11" t="n">
        <f aca="false">'Raw Data Consolidated'!F100</f>
        <v>0</v>
      </c>
      <c r="G5" s="11" t="n">
        <f aca="false">'Raw Data Consolidated'!G100</f>
        <v>0</v>
      </c>
      <c r="H5" s="11" t="n">
        <f aca="false">'Raw Data Consolidated'!H100</f>
        <v>0</v>
      </c>
      <c r="I5" s="11" t="n">
        <f aca="false">'Raw Data Consolidated'!I100</f>
        <v>652.5</v>
      </c>
      <c r="J5" s="11" t="n">
        <f aca="false">'Raw Data Consolidated'!J100</f>
        <v>5540.5</v>
      </c>
      <c r="K5" s="11" t="n">
        <f aca="false">'Raw Data Consolidated'!K100</f>
        <v>6029.82</v>
      </c>
      <c r="L5" s="11" t="n">
        <f aca="false">'Raw Data Consolidated'!L100</f>
        <v>1318.75</v>
      </c>
      <c r="M5" s="11" t="n">
        <f aca="false">'Raw Data Consolidated'!M100</f>
        <v>423</v>
      </c>
      <c r="N5" s="12" t="n">
        <f aca="false">SUM(B5:M5)</f>
        <v>13964.57</v>
      </c>
    </row>
    <row r="6" customFormat="false" ht="15" hidden="false" customHeight="false" outlineLevel="0" collapsed="false">
      <c r="A6" s="10" t="str">
        <f aca="false">RIGHT('Raw Data Consolidated'!A101, LEN('Raw Data Consolidated'!A101) - FIND("|", 'Raw Data Consolidated'!A101) - 1)</f>
        <v>SGST</v>
      </c>
      <c r="B6" s="11" t="n">
        <f aca="false">'Raw Data Consolidated'!B101</f>
        <v>0</v>
      </c>
      <c r="C6" s="11" t="n">
        <f aca="false">'Raw Data Consolidated'!C101</f>
        <v>0</v>
      </c>
      <c r="D6" s="11" t="n">
        <f aca="false">'Raw Data Consolidated'!D101</f>
        <v>0</v>
      </c>
      <c r="E6" s="11" t="n">
        <f aca="false">'Raw Data Consolidated'!E101</f>
        <v>0</v>
      </c>
      <c r="F6" s="11" t="n">
        <f aca="false">'Raw Data Consolidated'!F101</f>
        <v>0</v>
      </c>
      <c r="G6" s="11" t="n">
        <f aca="false">'Raw Data Consolidated'!G101</f>
        <v>0</v>
      </c>
      <c r="H6" s="11" t="n">
        <f aca="false">'Raw Data Consolidated'!H101</f>
        <v>0</v>
      </c>
      <c r="I6" s="11" t="n">
        <f aca="false">'Raw Data Consolidated'!I101</f>
        <v>652.5</v>
      </c>
      <c r="J6" s="11" t="n">
        <f aca="false">'Raw Data Consolidated'!J101</f>
        <v>5540.5</v>
      </c>
      <c r="K6" s="11" t="n">
        <f aca="false">'Raw Data Consolidated'!K101</f>
        <v>6029.82</v>
      </c>
      <c r="L6" s="11" t="n">
        <f aca="false">'Raw Data Consolidated'!L101</f>
        <v>1318.75</v>
      </c>
      <c r="M6" s="11" t="n">
        <f aca="false">'Raw Data Consolidated'!M101</f>
        <v>423</v>
      </c>
      <c r="N6" s="12" t="n">
        <f aca="false">SUM(B6:M6)</f>
        <v>13964.57</v>
      </c>
    </row>
    <row r="7" customFormat="false" ht="15.75" hidden="false" customHeight="true" outlineLevel="0" collapsed="false">
      <c r="A7" s="13" t="str">
        <f aca="false">RIGHT('Raw Data Consolidated'!A102, LEN('Raw Data Consolidated'!A102) - FIND("|", 'Raw Data Consolidated'!A102) - 1)</f>
        <v>Cess</v>
      </c>
      <c r="B7" s="14" t="n">
        <f aca="false">'Raw Data Consolidated'!B102</f>
        <v>0</v>
      </c>
      <c r="C7" s="14" t="n">
        <f aca="false">'Raw Data Consolidated'!C102</f>
        <v>0</v>
      </c>
      <c r="D7" s="14" t="n">
        <f aca="false">'Raw Data Consolidated'!D102</f>
        <v>0</v>
      </c>
      <c r="E7" s="14" t="n">
        <f aca="false">'Raw Data Consolidated'!E102</f>
        <v>0</v>
      </c>
      <c r="F7" s="14" t="n">
        <f aca="false">'Raw Data Consolidated'!F102</f>
        <v>0</v>
      </c>
      <c r="G7" s="14" t="n">
        <f aca="false">'Raw Data Consolidated'!G102</f>
        <v>0</v>
      </c>
      <c r="H7" s="14" t="n">
        <f aca="false">'Raw Data Consolidated'!H102</f>
        <v>0</v>
      </c>
      <c r="I7" s="14" t="n">
        <f aca="false">'Raw Data Consolidated'!I102</f>
        <v>0</v>
      </c>
      <c r="J7" s="14" t="n">
        <f aca="false">'Raw Data Consolidated'!J102</f>
        <v>0</v>
      </c>
      <c r="K7" s="14" t="n">
        <f aca="false">'Raw Data Consolidated'!K102</f>
        <v>0</v>
      </c>
      <c r="L7" s="14" t="n">
        <f aca="false">'Raw Data Consolidated'!L102</f>
        <v>0</v>
      </c>
      <c r="M7" s="14" t="n">
        <f aca="false">'Raw Data Consolidated'!M102</f>
        <v>0</v>
      </c>
      <c r="N7" s="15" t="n">
        <f aca="false">SUM(B7:M7)</f>
        <v>0</v>
      </c>
    </row>
    <row r="8" customFormat="false" ht="15.75" hidden="false" customHeight="true" outlineLevel="0" collapsed="false"/>
    <row r="9" customFormat="false" ht="15.75" hidden="false" customHeight="true" outlineLevel="0" collapsed="false">
      <c r="A9" s="9" t="str">
        <f aca="false">LEFT('Raw Data Consolidated'!A103, FIND("|", 'Raw Data Consolidated'!A103)-1)</f>
        <v>3.1 (b) Outward taxable supplies (zero rated) </v>
      </c>
      <c r="B9" s="9"/>
      <c r="C9" s="9"/>
      <c r="D9" s="9"/>
      <c r="E9" s="9"/>
      <c r="F9" s="9"/>
      <c r="G9" s="9"/>
      <c r="H9" s="9"/>
      <c r="I9" s="9"/>
      <c r="J9" s="9"/>
      <c r="K9" s="9"/>
      <c r="L9" s="9"/>
      <c r="M9" s="9"/>
      <c r="N9" s="9"/>
    </row>
    <row r="10" customFormat="false" ht="15" hidden="false" customHeight="false" outlineLevel="0" collapsed="false">
      <c r="A10" s="10" t="str">
        <f aca="false">RIGHT('Raw Data Consolidated'!A103, LEN('Raw Data Consolidated'!A103) - FIND("|", 'Raw Data Consolidated'!A103) - 1)</f>
        <v>Taxable Value</v>
      </c>
      <c r="B10" s="11" t="n">
        <f aca="false">'Raw Data Consolidated'!B103</f>
        <v>0</v>
      </c>
      <c r="C10" s="11" t="n">
        <f aca="false">'Raw Data Consolidated'!C103</f>
        <v>0</v>
      </c>
      <c r="D10" s="11" t="n">
        <f aca="false">'Raw Data Consolidated'!D103</f>
        <v>0</v>
      </c>
      <c r="E10" s="11" t="n">
        <f aca="false">'Raw Data Consolidated'!E103</f>
        <v>0</v>
      </c>
      <c r="F10" s="11" t="n">
        <f aca="false">'Raw Data Consolidated'!F103</f>
        <v>0</v>
      </c>
      <c r="G10" s="11" t="n">
        <f aca="false">'Raw Data Consolidated'!G103</f>
        <v>0</v>
      </c>
      <c r="H10" s="11" t="n">
        <f aca="false">'Raw Data Consolidated'!H103</f>
        <v>0</v>
      </c>
      <c r="I10" s="11" t="n">
        <f aca="false">'Raw Data Consolidated'!I103</f>
        <v>0</v>
      </c>
      <c r="J10" s="11" t="n">
        <f aca="false">'Raw Data Consolidated'!J103</f>
        <v>0</v>
      </c>
      <c r="K10" s="11" t="n">
        <f aca="false">'Raw Data Consolidated'!K103</f>
        <v>0</v>
      </c>
      <c r="L10" s="11" t="n">
        <f aca="false">'Raw Data Consolidated'!L103</f>
        <v>0</v>
      </c>
      <c r="M10" s="11" t="n">
        <f aca="false">'Raw Data Consolidated'!M103</f>
        <v>0</v>
      </c>
      <c r="N10" s="12" t="n">
        <f aca="false">SUM(B10:M10)</f>
        <v>0</v>
      </c>
    </row>
    <row r="11" customFormat="false" ht="15" hidden="false" customHeight="false" outlineLevel="0" collapsed="false">
      <c r="A11" s="10" t="str">
        <f aca="false">RIGHT('Raw Data Consolidated'!A104, LEN('Raw Data Consolidated'!A104) - FIND("|", 'Raw Data Consolidated'!A104) - 1)</f>
        <v>IGST</v>
      </c>
      <c r="B11" s="11" t="n">
        <f aca="false">'Raw Data Consolidated'!B104</f>
        <v>0</v>
      </c>
      <c r="C11" s="11" t="n">
        <f aca="false">'Raw Data Consolidated'!C104</f>
        <v>0</v>
      </c>
      <c r="D11" s="11" t="n">
        <f aca="false">'Raw Data Consolidated'!D104</f>
        <v>0</v>
      </c>
      <c r="E11" s="11" t="n">
        <f aca="false">'Raw Data Consolidated'!E104</f>
        <v>0</v>
      </c>
      <c r="F11" s="11" t="n">
        <f aca="false">'Raw Data Consolidated'!F104</f>
        <v>0</v>
      </c>
      <c r="G11" s="11" t="n">
        <f aca="false">'Raw Data Consolidated'!G104</f>
        <v>0</v>
      </c>
      <c r="H11" s="11" t="n">
        <f aca="false">'Raw Data Consolidated'!H104</f>
        <v>0</v>
      </c>
      <c r="I11" s="11" t="n">
        <f aca="false">'Raw Data Consolidated'!I104</f>
        <v>0</v>
      </c>
      <c r="J11" s="11" t="n">
        <f aca="false">'Raw Data Consolidated'!J104</f>
        <v>0</v>
      </c>
      <c r="K11" s="11" t="n">
        <f aca="false">'Raw Data Consolidated'!K104</f>
        <v>0</v>
      </c>
      <c r="L11" s="11" t="n">
        <f aca="false">'Raw Data Consolidated'!L104</f>
        <v>0</v>
      </c>
      <c r="M11" s="11" t="n">
        <f aca="false">'Raw Data Consolidated'!M104</f>
        <v>0</v>
      </c>
      <c r="N11" s="12" t="n">
        <f aca="false">SUM(B11:M11)</f>
        <v>0</v>
      </c>
    </row>
    <row r="12" customFormat="false" ht="15.75" hidden="false" customHeight="true" outlineLevel="0" collapsed="false">
      <c r="A12" s="13" t="str">
        <f aca="false">RIGHT('Raw Data Consolidated'!A105, LEN('Raw Data Consolidated'!A105) - FIND("|", 'Raw Data Consolidated'!A105) - 1)</f>
        <v>Cess</v>
      </c>
      <c r="B12" s="14" t="n">
        <f aca="false">'Raw Data Consolidated'!B105</f>
        <v>0</v>
      </c>
      <c r="C12" s="14" t="n">
        <f aca="false">'Raw Data Consolidated'!C105</f>
        <v>0</v>
      </c>
      <c r="D12" s="14" t="n">
        <f aca="false">'Raw Data Consolidated'!D105</f>
        <v>0</v>
      </c>
      <c r="E12" s="14" t="n">
        <f aca="false">'Raw Data Consolidated'!E105</f>
        <v>0</v>
      </c>
      <c r="F12" s="14" t="n">
        <f aca="false">'Raw Data Consolidated'!F105</f>
        <v>0</v>
      </c>
      <c r="G12" s="14" t="n">
        <f aca="false">'Raw Data Consolidated'!G105</f>
        <v>0</v>
      </c>
      <c r="H12" s="14" t="n">
        <f aca="false">'Raw Data Consolidated'!H105</f>
        <v>0</v>
      </c>
      <c r="I12" s="14" t="n">
        <f aca="false">'Raw Data Consolidated'!I105</f>
        <v>0</v>
      </c>
      <c r="J12" s="14" t="n">
        <f aca="false">'Raw Data Consolidated'!J105</f>
        <v>0</v>
      </c>
      <c r="K12" s="14" t="n">
        <f aca="false">'Raw Data Consolidated'!K105</f>
        <v>0</v>
      </c>
      <c r="L12" s="14" t="n">
        <f aca="false">'Raw Data Consolidated'!L105</f>
        <v>0</v>
      </c>
      <c r="M12" s="14" t="n">
        <f aca="false">'Raw Data Consolidated'!M105</f>
        <v>0</v>
      </c>
      <c r="N12" s="15" t="n">
        <f aca="false">SUM(B12:M12)</f>
        <v>0</v>
      </c>
    </row>
    <row r="13" customFormat="false" ht="15.75" hidden="false" customHeight="true" outlineLevel="0" collapsed="false"/>
    <row r="14" customFormat="false" ht="15.75" hidden="false" customHeight="true" outlineLevel="0" collapsed="false">
      <c r="A14" s="9" t="str">
        <f aca="false">LEFT('Raw Data Consolidated'!A106, FIND("|", 'Raw Data Consolidated'!A106)-1)</f>
        <v>3.1 (c) Other outward supplies (Nil rated, exempted) </v>
      </c>
      <c r="B14" s="9"/>
      <c r="C14" s="9"/>
      <c r="D14" s="9"/>
      <c r="E14" s="9"/>
      <c r="F14" s="9"/>
      <c r="G14" s="9"/>
      <c r="H14" s="9"/>
      <c r="I14" s="9"/>
      <c r="J14" s="9"/>
      <c r="K14" s="9"/>
      <c r="L14" s="9"/>
      <c r="M14" s="9"/>
      <c r="N14" s="9"/>
    </row>
    <row r="15" customFormat="false" ht="15.75" hidden="false" customHeight="true" outlineLevel="0" collapsed="false">
      <c r="A15" s="13" t="str">
        <f aca="false">RIGHT('Raw Data Consolidated'!A106, LEN('Raw Data Consolidated'!A106) - FIND("|", 'Raw Data Consolidated'!A106) - 1)</f>
        <v>Value</v>
      </c>
      <c r="B15" s="14" t="n">
        <f aca="false">'Raw Data Consolidated'!B106</f>
        <v>0</v>
      </c>
      <c r="C15" s="14" t="n">
        <f aca="false">'Raw Data Consolidated'!C106</f>
        <v>0</v>
      </c>
      <c r="D15" s="14" t="n">
        <f aca="false">'Raw Data Consolidated'!D106</f>
        <v>0</v>
      </c>
      <c r="E15" s="14" t="n">
        <f aca="false">'Raw Data Consolidated'!E106</f>
        <v>0</v>
      </c>
      <c r="F15" s="14" t="n">
        <f aca="false">'Raw Data Consolidated'!F106</f>
        <v>0</v>
      </c>
      <c r="G15" s="14" t="n">
        <f aca="false">'Raw Data Consolidated'!G106</f>
        <v>0</v>
      </c>
      <c r="H15" s="14" t="n">
        <f aca="false">'Raw Data Consolidated'!H106</f>
        <v>0</v>
      </c>
      <c r="I15" s="14" t="n">
        <f aca="false">'Raw Data Consolidated'!I106</f>
        <v>0</v>
      </c>
      <c r="J15" s="14" t="n">
        <f aca="false">'Raw Data Consolidated'!J106</f>
        <v>0</v>
      </c>
      <c r="K15" s="14" t="n">
        <f aca="false">'Raw Data Consolidated'!K106</f>
        <v>0</v>
      </c>
      <c r="L15" s="14" t="n">
        <f aca="false">'Raw Data Consolidated'!L106</f>
        <v>0</v>
      </c>
      <c r="M15" s="14" t="n">
        <f aca="false">'Raw Data Consolidated'!M106</f>
        <v>0</v>
      </c>
      <c r="N15" s="15" t="n">
        <f aca="false">SUM(B15:M15)</f>
        <v>0</v>
      </c>
    </row>
    <row r="16" customFormat="false" ht="15.75" hidden="false" customHeight="true" outlineLevel="0" collapsed="false"/>
    <row r="17" customFormat="false" ht="15.75" hidden="false" customHeight="true" outlineLevel="0" collapsed="false">
      <c r="A17" s="9" t="str">
        <f aca="false">LEFT('Raw Data Consolidated'!A107, FIND("|", 'Raw Data Consolidated'!A107)-1)</f>
        <v>3.1 (d) Inward supplies (liable to reverse charge) </v>
      </c>
      <c r="B17" s="9"/>
      <c r="C17" s="9"/>
      <c r="D17" s="9"/>
      <c r="E17" s="9"/>
      <c r="F17" s="9"/>
      <c r="G17" s="9"/>
      <c r="H17" s="9"/>
      <c r="I17" s="9"/>
      <c r="J17" s="9"/>
      <c r="K17" s="9"/>
      <c r="L17" s="9"/>
      <c r="M17" s="9"/>
      <c r="N17" s="9"/>
    </row>
    <row r="18" customFormat="false" ht="15" hidden="false" customHeight="false" outlineLevel="0" collapsed="false">
      <c r="A18" s="10" t="str">
        <f aca="false">RIGHT('Raw Data Consolidated'!A107, LEN('Raw Data Consolidated'!A107) - FIND("|", 'Raw Data Consolidated'!A107) - 1)</f>
        <v>Taxable Value</v>
      </c>
      <c r="B18" s="11" t="n">
        <f aca="false">'Raw Data Consolidated'!B107</f>
        <v>0</v>
      </c>
      <c r="C18" s="11" t="n">
        <f aca="false">'Raw Data Consolidated'!C107</f>
        <v>0</v>
      </c>
      <c r="D18" s="11" t="n">
        <f aca="false">'Raw Data Consolidated'!D107</f>
        <v>0</v>
      </c>
      <c r="E18" s="11" t="n">
        <f aca="false">'Raw Data Consolidated'!E107</f>
        <v>0</v>
      </c>
      <c r="F18" s="11" t="n">
        <f aca="false">'Raw Data Consolidated'!F107</f>
        <v>861878</v>
      </c>
      <c r="G18" s="11" t="n">
        <f aca="false">'Raw Data Consolidated'!G107</f>
        <v>4591559</v>
      </c>
      <c r="H18" s="11" t="n">
        <f aca="false">'Raw Data Consolidated'!H107</f>
        <v>540022</v>
      </c>
      <c r="I18" s="11" t="n">
        <f aca="false">'Raw Data Consolidated'!I107</f>
        <v>844992</v>
      </c>
      <c r="J18" s="11" t="n">
        <f aca="false">'Raw Data Consolidated'!J107</f>
        <v>2180</v>
      </c>
      <c r="K18" s="11" t="n">
        <f aca="false">'Raw Data Consolidated'!K107</f>
        <v>1528707</v>
      </c>
      <c r="L18" s="11" t="n">
        <f aca="false">'Raw Data Consolidated'!L107</f>
        <v>47548</v>
      </c>
      <c r="M18" s="11" t="n">
        <f aca="false">'Raw Data Consolidated'!M107</f>
        <v>842550</v>
      </c>
      <c r="N18" s="12" t="n">
        <f aca="false">SUM(B18:M18)</f>
        <v>9259436</v>
      </c>
    </row>
    <row r="19" customFormat="false" ht="15" hidden="false" customHeight="false" outlineLevel="0" collapsed="false">
      <c r="A19" s="10" t="str">
        <f aca="false">RIGHT('Raw Data Consolidated'!A108, LEN('Raw Data Consolidated'!A108) - FIND("|", 'Raw Data Consolidated'!A108) - 1)</f>
        <v>IGST</v>
      </c>
      <c r="B19" s="11" t="n">
        <f aca="false">'Raw Data Consolidated'!B108</f>
        <v>0</v>
      </c>
      <c r="C19" s="11" t="n">
        <f aca="false">'Raw Data Consolidated'!C108</f>
        <v>0</v>
      </c>
      <c r="D19" s="11" t="n">
        <f aca="false">'Raw Data Consolidated'!D108</f>
        <v>0</v>
      </c>
      <c r="E19" s="11" t="n">
        <f aca="false">'Raw Data Consolidated'!E108</f>
        <v>0</v>
      </c>
      <c r="F19" s="11" t="n">
        <f aca="false">'Raw Data Consolidated'!F108</f>
        <v>0</v>
      </c>
      <c r="G19" s="11" t="n">
        <f aca="false">'Raw Data Consolidated'!G108</f>
        <v>0</v>
      </c>
      <c r="H19" s="11" t="n">
        <f aca="false">'Raw Data Consolidated'!H108</f>
        <v>5369</v>
      </c>
      <c r="I19" s="11" t="n">
        <f aca="false">'Raw Data Consolidated'!I108</f>
        <v>0</v>
      </c>
      <c r="J19" s="11" t="n">
        <f aca="false">'Raw Data Consolidated'!J108</f>
        <v>109</v>
      </c>
      <c r="K19" s="11" t="n">
        <f aca="false">'Raw Data Consolidated'!K108</f>
        <v>14349</v>
      </c>
      <c r="L19" s="11" t="n">
        <f aca="false">'Raw Data Consolidated'!L108</f>
        <v>0</v>
      </c>
      <c r="M19" s="11" t="n">
        <f aca="false">'Raw Data Consolidated'!M108</f>
        <v>25</v>
      </c>
      <c r="N19" s="12" t="n">
        <f aca="false">SUM(B19:M19)</f>
        <v>19852</v>
      </c>
    </row>
    <row r="20" customFormat="false" ht="15" hidden="false" customHeight="false" outlineLevel="0" collapsed="false">
      <c r="A20" s="10" t="str">
        <f aca="false">RIGHT('Raw Data Consolidated'!A109, LEN('Raw Data Consolidated'!A109) - FIND("|", 'Raw Data Consolidated'!A109) - 1)</f>
        <v>CGST</v>
      </c>
      <c r="B20" s="11" t="n">
        <f aca="false">'Raw Data Consolidated'!B109</f>
        <v>0</v>
      </c>
      <c r="C20" s="11" t="n">
        <f aca="false">'Raw Data Consolidated'!C109</f>
        <v>0</v>
      </c>
      <c r="D20" s="11" t="n">
        <f aca="false">'Raw Data Consolidated'!D109</f>
        <v>0</v>
      </c>
      <c r="E20" s="11" t="n">
        <f aca="false">'Raw Data Consolidated'!E109</f>
        <v>0</v>
      </c>
      <c r="F20" s="11" t="n">
        <f aca="false">'Raw Data Consolidated'!F109</f>
        <v>77569</v>
      </c>
      <c r="G20" s="11" t="n">
        <f aca="false">'Raw Data Consolidated'!G109</f>
        <v>117161</v>
      </c>
      <c r="H20" s="11" t="n">
        <f aca="false">'Raw Data Consolidated'!H109</f>
        <v>48602</v>
      </c>
      <c r="I20" s="11" t="n">
        <f aca="false">'Raw Data Consolidated'!I109</f>
        <v>21129</v>
      </c>
      <c r="J20" s="11" t="n">
        <f aca="false">'Raw Data Consolidated'!J109</f>
        <v>0</v>
      </c>
      <c r="K20" s="11" t="n">
        <f aca="false">'Raw Data Consolidated'!K109</f>
        <v>31050</v>
      </c>
      <c r="L20" s="11" t="n">
        <f aca="false">'Raw Data Consolidated'!L109</f>
        <v>1189</v>
      </c>
      <c r="M20" s="11" t="n">
        <f aca="false">'Raw Data Consolidated'!M109</f>
        <v>21053</v>
      </c>
      <c r="N20" s="12" t="n">
        <f aca="false">SUM(B20:M20)</f>
        <v>317753</v>
      </c>
    </row>
    <row r="21" customFormat="false" ht="15" hidden="false" customHeight="false" outlineLevel="0" collapsed="false">
      <c r="A21" s="10" t="str">
        <f aca="false">RIGHT('Raw Data Consolidated'!A110, LEN('Raw Data Consolidated'!A110) - FIND("|", 'Raw Data Consolidated'!A110) - 1)</f>
        <v>SGST</v>
      </c>
      <c r="B21" s="11" t="n">
        <f aca="false">'Raw Data Consolidated'!B110</f>
        <v>0</v>
      </c>
      <c r="C21" s="11" t="n">
        <f aca="false">'Raw Data Consolidated'!C110</f>
        <v>0</v>
      </c>
      <c r="D21" s="11" t="n">
        <f aca="false">'Raw Data Consolidated'!D110</f>
        <v>0</v>
      </c>
      <c r="E21" s="11" t="n">
        <f aca="false">'Raw Data Consolidated'!E110</f>
        <v>0</v>
      </c>
      <c r="F21" s="11" t="n">
        <f aca="false">'Raw Data Consolidated'!F110</f>
        <v>77569</v>
      </c>
      <c r="G21" s="11" t="n">
        <f aca="false">'Raw Data Consolidated'!G110</f>
        <v>117161</v>
      </c>
      <c r="H21" s="11" t="n">
        <f aca="false">'Raw Data Consolidated'!H110</f>
        <v>48602</v>
      </c>
      <c r="I21" s="11" t="n">
        <f aca="false">'Raw Data Consolidated'!I110</f>
        <v>21129</v>
      </c>
      <c r="J21" s="11" t="n">
        <f aca="false">'Raw Data Consolidated'!J110</f>
        <v>0</v>
      </c>
      <c r="K21" s="11" t="n">
        <f aca="false">'Raw Data Consolidated'!K110</f>
        <v>31050</v>
      </c>
      <c r="L21" s="11" t="n">
        <f aca="false">'Raw Data Consolidated'!L110</f>
        <v>1189</v>
      </c>
      <c r="M21" s="11" t="n">
        <f aca="false">'Raw Data Consolidated'!M110</f>
        <v>21053</v>
      </c>
      <c r="N21" s="12" t="n">
        <f aca="false">SUM(B21:M21)</f>
        <v>317753</v>
      </c>
    </row>
    <row r="22" customFormat="false" ht="15.75" hidden="false" customHeight="true" outlineLevel="0" collapsed="false">
      <c r="A22" s="13" t="str">
        <f aca="false">RIGHT('Raw Data Consolidated'!A111, LEN('Raw Data Consolidated'!A111) - FIND("|", 'Raw Data Consolidated'!A111) - 1)</f>
        <v>Cess</v>
      </c>
      <c r="B22" s="14" t="n">
        <f aca="false">'Raw Data Consolidated'!B111</f>
        <v>0</v>
      </c>
      <c r="C22" s="14" t="n">
        <f aca="false">'Raw Data Consolidated'!C111</f>
        <v>0</v>
      </c>
      <c r="D22" s="14" t="n">
        <f aca="false">'Raw Data Consolidated'!D111</f>
        <v>0</v>
      </c>
      <c r="E22" s="14" t="n">
        <f aca="false">'Raw Data Consolidated'!E111</f>
        <v>0</v>
      </c>
      <c r="F22" s="14" t="n">
        <f aca="false">'Raw Data Consolidated'!F111</f>
        <v>0</v>
      </c>
      <c r="G22" s="14" t="n">
        <f aca="false">'Raw Data Consolidated'!G111</f>
        <v>0</v>
      </c>
      <c r="H22" s="14" t="n">
        <f aca="false">'Raw Data Consolidated'!H111</f>
        <v>0</v>
      </c>
      <c r="I22" s="14" t="n">
        <f aca="false">'Raw Data Consolidated'!I111</f>
        <v>0</v>
      </c>
      <c r="J22" s="14" t="n">
        <f aca="false">'Raw Data Consolidated'!J111</f>
        <v>0</v>
      </c>
      <c r="K22" s="14" t="n">
        <f aca="false">'Raw Data Consolidated'!K111</f>
        <v>0</v>
      </c>
      <c r="L22" s="14" t="n">
        <f aca="false">'Raw Data Consolidated'!L111</f>
        <v>0</v>
      </c>
      <c r="M22" s="14" t="n">
        <f aca="false">'Raw Data Consolidated'!M111</f>
        <v>0</v>
      </c>
      <c r="N22" s="15" t="n">
        <f aca="false">SUM(B22:M22)</f>
        <v>0</v>
      </c>
    </row>
    <row r="23" customFormat="false" ht="15.75" hidden="false" customHeight="true" outlineLevel="0" collapsed="false"/>
    <row r="24" customFormat="false" ht="15.75" hidden="false" customHeight="true" outlineLevel="0" collapsed="false">
      <c r="A24" s="9" t="str">
        <f aca="false">LEFT('Raw Data Consolidated'!A112, FIND("|", 'Raw Data Consolidated'!A112)-1)</f>
        <v>3.1 (e) Non-GST outward supplies </v>
      </c>
      <c r="B24" s="9"/>
      <c r="C24" s="9"/>
      <c r="D24" s="9"/>
      <c r="E24" s="9"/>
      <c r="F24" s="9"/>
      <c r="G24" s="9"/>
      <c r="H24" s="9"/>
      <c r="I24" s="9"/>
      <c r="J24" s="9"/>
      <c r="K24" s="9"/>
      <c r="L24" s="9"/>
      <c r="M24" s="9"/>
      <c r="N24" s="9"/>
    </row>
    <row r="25" customFormat="false" ht="15.75" hidden="false" customHeight="true" outlineLevel="0" collapsed="false">
      <c r="A25" s="13" t="str">
        <f aca="false">RIGHT('Raw Data Consolidated'!A112, LEN('Raw Data Consolidated'!A112) - FIND("|", 'Raw Data Consolidated'!A112) - 1)</f>
        <v>Value</v>
      </c>
      <c r="B25" s="14" t="n">
        <f aca="false">'Raw Data Consolidated'!B112</f>
        <v>0</v>
      </c>
      <c r="C25" s="14" t="n">
        <f aca="false">'Raw Data Consolidated'!C112</f>
        <v>0</v>
      </c>
      <c r="D25" s="14" t="n">
        <f aca="false">'Raw Data Consolidated'!D112</f>
        <v>0</v>
      </c>
      <c r="E25" s="14" t="n">
        <f aca="false">'Raw Data Consolidated'!E112</f>
        <v>0</v>
      </c>
      <c r="F25" s="14" t="n">
        <f aca="false">'Raw Data Consolidated'!F112</f>
        <v>0</v>
      </c>
      <c r="G25" s="14" t="n">
        <f aca="false">'Raw Data Consolidated'!G112</f>
        <v>0</v>
      </c>
      <c r="H25" s="14" t="n">
        <f aca="false">'Raw Data Consolidated'!H112</f>
        <v>0</v>
      </c>
      <c r="I25" s="14" t="n">
        <f aca="false">'Raw Data Consolidated'!I112</f>
        <v>0</v>
      </c>
      <c r="J25" s="14" t="n">
        <f aca="false">'Raw Data Consolidated'!J112</f>
        <v>0</v>
      </c>
      <c r="K25" s="14" t="n">
        <f aca="false">'Raw Data Consolidated'!K112</f>
        <v>0</v>
      </c>
      <c r="L25" s="14" t="n">
        <f aca="false">'Raw Data Consolidated'!L112</f>
        <v>0</v>
      </c>
      <c r="M25" s="14" t="n">
        <f aca="false">'Raw Data Consolidated'!M112</f>
        <v>0</v>
      </c>
      <c r="N25" s="15" t="n">
        <f aca="false">SUM(B25:M25)</f>
        <v>0</v>
      </c>
    </row>
    <row r="26" customFormat="false" ht="15.75" hidden="false" customHeight="true" outlineLevel="0" collapsed="false"/>
    <row r="27" customFormat="false" ht="15.75" hidden="false" customHeight="true" outlineLevel="0" collapsed="false">
      <c r="A27" s="17" t="str">
        <f aca="false">LEFT('Raw Data Consolidated'!A113, FIND("|", 'Raw Data Consolidated'!A113)-1)</f>
        <v>4 (A) ITC Available - (1) Import of goods </v>
      </c>
      <c r="B27" s="17"/>
      <c r="C27" s="17"/>
      <c r="D27" s="17"/>
      <c r="E27" s="17"/>
      <c r="F27" s="17"/>
      <c r="G27" s="17"/>
      <c r="H27" s="17"/>
      <c r="I27" s="17"/>
      <c r="J27" s="17"/>
      <c r="K27" s="17"/>
      <c r="L27" s="17"/>
      <c r="M27" s="17"/>
      <c r="N27" s="17"/>
    </row>
    <row r="28" customFormat="false" ht="15" hidden="false" customHeight="false" outlineLevel="0" collapsed="false">
      <c r="A28" s="10" t="str">
        <f aca="false">RIGHT('Raw Data Consolidated'!A113, LEN('Raw Data Consolidated'!A113) - FIND("|", 'Raw Data Consolidated'!A113) - 1)</f>
        <v>IGST</v>
      </c>
      <c r="B28" s="11" t="n">
        <f aca="false">'Raw Data Consolidated'!B113</f>
        <v>0</v>
      </c>
      <c r="C28" s="11" t="n">
        <f aca="false">'Raw Data Consolidated'!C113</f>
        <v>0</v>
      </c>
      <c r="D28" s="11" t="n">
        <f aca="false">'Raw Data Consolidated'!D113</f>
        <v>0</v>
      </c>
      <c r="E28" s="11" t="n">
        <f aca="false">'Raw Data Consolidated'!E113</f>
        <v>0</v>
      </c>
      <c r="F28" s="11" t="n">
        <f aca="false">'Raw Data Consolidated'!F113</f>
        <v>0</v>
      </c>
      <c r="G28" s="11" t="n">
        <f aca="false">'Raw Data Consolidated'!G113</f>
        <v>0</v>
      </c>
      <c r="H28" s="11" t="n">
        <f aca="false">'Raw Data Consolidated'!H113</f>
        <v>0</v>
      </c>
      <c r="I28" s="11" t="n">
        <f aca="false">'Raw Data Consolidated'!I113</f>
        <v>0</v>
      </c>
      <c r="J28" s="11" t="n">
        <f aca="false">'Raw Data Consolidated'!J113</f>
        <v>0</v>
      </c>
      <c r="K28" s="11" t="n">
        <f aca="false">'Raw Data Consolidated'!K113</f>
        <v>0</v>
      </c>
      <c r="L28" s="11" t="n">
        <f aca="false">'Raw Data Consolidated'!L113</f>
        <v>0</v>
      </c>
      <c r="M28" s="11" t="n">
        <f aca="false">'Raw Data Consolidated'!M113</f>
        <v>0</v>
      </c>
      <c r="N28" s="12" t="n">
        <f aca="false">SUM(B28:M28)</f>
        <v>0</v>
      </c>
    </row>
    <row r="29" customFormat="false" ht="15.75" hidden="false" customHeight="true" outlineLevel="0" collapsed="false">
      <c r="A29" s="13" t="str">
        <f aca="false">RIGHT('Raw Data Consolidated'!A114, LEN('Raw Data Consolidated'!A114) - FIND("|", 'Raw Data Consolidated'!A114) - 1)</f>
        <v>Cess</v>
      </c>
      <c r="B29" s="14" t="n">
        <f aca="false">'Raw Data Consolidated'!B114</f>
        <v>0</v>
      </c>
      <c r="C29" s="14" t="n">
        <f aca="false">'Raw Data Consolidated'!C114</f>
        <v>0</v>
      </c>
      <c r="D29" s="14" t="n">
        <f aca="false">'Raw Data Consolidated'!D114</f>
        <v>0</v>
      </c>
      <c r="E29" s="14" t="n">
        <f aca="false">'Raw Data Consolidated'!E114</f>
        <v>0</v>
      </c>
      <c r="F29" s="14" t="n">
        <f aca="false">'Raw Data Consolidated'!F114</f>
        <v>0</v>
      </c>
      <c r="G29" s="14" t="n">
        <f aca="false">'Raw Data Consolidated'!G114</f>
        <v>0</v>
      </c>
      <c r="H29" s="14" t="n">
        <f aca="false">'Raw Data Consolidated'!H114</f>
        <v>0</v>
      </c>
      <c r="I29" s="14" t="n">
        <f aca="false">'Raw Data Consolidated'!I114</f>
        <v>0</v>
      </c>
      <c r="J29" s="14" t="n">
        <f aca="false">'Raw Data Consolidated'!J114</f>
        <v>0</v>
      </c>
      <c r="K29" s="14" t="n">
        <f aca="false">'Raw Data Consolidated'!K114</f>
        <v>0</v>
      </c>
      <c r="L29" s="14" t="n">
        <f aca="false">'Raw Data Consolidated'!L114</f>
        <v>0</v>
      </c>
      <c r="M29" s="14" t="n">
        <f aca="false">'Raw Data Consolidated'!M114</f>
        <v>0</v>
      </c>
      <c r="N29" s="15" t="n">
        <f aca="false">SUM(B29:M29)</f>
        <v>0</v>
      </c>
    </row>
    <row r="30" customFormat="false" ht="15.75" hidden="false" customHeight="true" outlineLevel="0" collapsed="false"/>
    <row r="31" customFormat="false" ht="15.75" hidden="false" customHeight="true" outlineLevel="0" collapsed="false">
      <c r="A31" s="17" t="str">
        <f aca="false">LEFT('Raw Data Consolidated'!A115, FIND("|", 'Raw Data Consolidated'!A115)-1)</f>
        <v>4 (A) ITC Available - (2) Import of services </v>
      </c>
      <c r="B31" s="17"/>
      <c r="C31" s="17"/>
      <c r="D31" s="17"/>
      <c r="E31" s="17"/>
      <c r="F31" s="17"/>
      <c r="G31" s="17"/>
      <c r="H31" s="17"/>
      <c r="I31" s="17"/>
      <c r="J31" s="17"/>
      <c r="K31" s="17"/>
      <c r="L31" s="17"/>
      <c r="M31" s="17"/>
      <c r="N31" s="17"/>
    </row>
    <row r="32" customFormat="false" ht="15" hidden="false" customHeight="false" outlineLevel="0" collapsed="false">
      <c r="A32" s="10" t="str">
        <f aca="false">RIGHT('Raw Data Consolidated'!A115, LEN('Raw Data Consolidated'!A115) - FIND("|", 'Raw Data Consolidated'!A115) - 1)</f>
        <v>IGST</v>
      </c>
      <c r="B32" s="11" t="n">
        <f aca="false">'Raw Data Consolidated'!B115</f>
        <v>0</v>
      </c>
      <c r="C32" s="11" t="n">
        <f aca="false">'Raw Data Consolidated'!C115</f>
        <v>0</v>
      </c>
      <c r="D32" s="11" t="n">
        <f aca="false">'Raw Data Consolidated'!D115</f>
        <v>0</v>
      </c>
      <c r="E32" s="11" t="n">
        <f aca="false">'Raw Data Consolidated'!E115</f>
        <v>0</v>
      </c>
      <c r="F32" s="11" t="n">
        <f aca="false">'Raw Data Consolidated'!F115</f>
        <v>0</v>
      </c>
      <c r="G32" s="11" t="n">
        <f aca="false">'Raw Data Consolidated'!G115</f>
        <v>0</v>
      </c>
      <c r="H32" s="11" t="n">
        <f aca="false">'Raw Data Consolidated'!H115</f>
        <v>0</v>
      </c>
      <c r="I32" s="11" t="n">
        <f aca="false">'Raw Data Consolidated'!I115</f>
        <v>0</v>
      </c>
      <c r="J32" s="11" t="n">
        <f aca="false">'Raw Data Consolidated'!J115</f>
        <v>0</v>
      </c>
      <c r="K32" s="11" t="n">
        <f aca="false">'Raw Data Consolidated'!K115</f>
        <v>0</v>
      </c>
      <c r="L32" s="11" t="n">
        <f aca="false">'Raw Data Consolidated'!L115</f>
        <v>0</v>
      </c>
      <c r="M32" s="11" t="n">
        <f aca="false">'Raw Data Consolidated'!M115</f>
        <v>0</v>
      </c>
      <c r="N32" s="12" t="n">
        <f aca="false">SUM(B32:M32)</f>
        <v>0</v>
      </c>
    </row>
    <row r="33" customFormat="false" ht="15.75" hidden="false" customHeight="true" outlineLevel="0" collapsed="false">
      <c r="A33" s="13" t="str">
        <f aca="false">RIGHT('Raw Data Consolidated'!A116, LEN('Raw Data Consolidated'!A116) - FIND("|", 'Raw Data Consolidated'!A116) - 1)</f>
        <v>Cess</v>
      </c>
      <c r="B33" s="14" t="n">
        <f aca="false">'Raw Data Consolidated'!B116</f>
        <v>0</v>
      </c>
      <c r="C33" s="14" t="n">
        <f aca="false">'Raw Data Consolidated'!C116</f>
        <v>0</v>
      </c>
      <c r="D33" s="14" t="n">
        <f aca="false">'Raw Data Consolidated'!D116</f>
        <v>0</v>
      </c>
      <c r="E33" s="14" t="n">
        <f aca="false">'Raw Data Consolidated'!E116</f>
        <v>0</v>
      </c>
      <c r="F33" s="14" t="n">
        <f aca="false">'Raw Data Consolidated'!F116</f>
        <v>0</v>
      </c>
      <c r="G33" s="14" t="n">
        <f aca="false">'Raw Data Consolidated'!G116</f>
        <v>0</v>
      </c>
      <c r="H33" s="14" t="n">
        <f aca="false">'Raw Data Consolidated'!H116</f>
        <v>0</v>
      </c>
      <c r="I33" s="14" t="n">
        <f aca="false">'Raw Data Consolidated'!I116</f>
        <v>0</v>
      </c>
      <c r="J33" s="14" t="n">
        <f aca="false">'Raw Data Consolidated'!J116</f>
        <v>0</v>
      </c>
      <c r="K33" s="14" t="n">
        <f aca="false">'Raw Data Consolidated'!K116</f>
        <v>0</v>
      </c>
      <c r="L33" s="14" t="n">
        <f aca="false">'Raw Data Consolidated'!L116</f>
        <v>0</v>
      </c>
      <c r="M33" s="14" t="n">
        <f aca="false">'Raw Data Consolidated'!M116</f>
        <v>0</v>
      </c>
      <c r="N33" s="15" t="n">
        <f aca="false">SUM(B33:M33)</f>
        <v>0</v>
      </c>
    </row>
    <row r="34" customFormat="false" ht="15.75" hidden="false" customHeight="true" outlineLevel="0" collapsed="false"/>
    <row r="35" customFormat="false" ht="15.75" hidden="false" customHeight="true" outlineLevel="0" collapsed="false">
      <c r="A35" s="17" t="str">
        <f aca="false">LEFT('Raw Data Consolidated'!A117, FIND("|", 'Raw Data Consolidated'!A117)-1)</f>
        <v>4 (A) ITC Available - (3) Inward supplies liable to reverse charge (other than 1 and 2) </v>
      </c>
      <c r="B35" s="17"/>
      <c r="C35" s="17"/>
      <c r="D35" s="17"/>
      <c r="E35" s="17"/>
      <c r="F35" s="17"/>
      <c r="G35" s="17"/>
      <c r="H35" s="17"/>
      <c r="I35" s="17"/>
      <c r="J35" s="17"/>
      <c r="K35" s="17"/>
      <c r="L35" s="17"/>
      <c r="M35" s="17"/>
      <c r="N35" s="17"/>
    </row>
    <row r="36" customFormat="false" ht="15" hidden="false" customHeight="false" outlineLevel="0" collapsed="false">
      <c r="A36" s="10" t="str">
        <f aca="false">RIGHT('Raw Data Consolidated'!A117, LEN('Raw Data Consolidated'!A117) - FIND("|", 'Raw Data Consolidated'!A117) - 1)</f>
        <v>IGST</v>
      </c>
      <c r="B36" s="11" t="n">
        <f aca="false">'Raw Data Consolidated'!B117</f>
        <v>0</v>
      </c>
      <c r="C36" s="11" t="n">
        <f aca="false">'Raw Data Consolidated'!C117</f>
        <v>0</v>
      </c>
      <c r="D36" s="11" t="n">
        <f aca="false">'Raw Data Consolidated'!D117</f>
        <v>0</v>
      </c>
      <c r="E36" s="11" t="n">
        <f aca="false">'Raw Data Consolidated'!E117</f>
        <v>0</v>
      </c>
      <c r="F36" s="11" t="n">
        <f aca="false">'Raw Data Consolidated'!F117</f>
        <v>0</v>
      </c>
      <c r="G36" s="11" t="n">
        <f aca="false">'Raw Data Consolidated'!G117</f>
        <v>0</v>
      </c>
      <c r="H36" s="11" t="n">
        <f aca="false">'Raw Data Consolidated'!H117</f>
        <v>5369</v>
      </c>
      <c r="I36" s="11" t="n">
        <f aca="false">'Raw Data Consolidated'!I117</f>
        <v>0</v>
      </c>
      <c r="J36" s="11" t="n">
        <f aca="false">'Raw Data Consolidated'!J117</f>
        <v>109</v>
      </c>
      <c r="K36" s="11" t="n">
        <f aca="false">'Raw Data Consolidated'!K117</f>
        <v>14349</v>
      </c>
      <c r="L36" s="11" t="n">
        <f aca="false">'Raw Data Consolidated'!L117</f>
        <v>0</v>
      </c>
      <c r="M36" s="11" t="n">
        <f aca="false">'Raw Data Consolidated'!M117</f>
        <v>25</v>
      </c>
      <c r="N36" s="12" t="n">
        <f aca="false">SUM(B36:M36)</f>
        <v>19852</v>
      </c>
    </row>
    <row r="37" customFormat="false" ht="15" hidden="false" customHeight="false" outlineLevel="0" collapsed="false">
      <c r="A37" s="10" t="str">
        <f aca="false">RIGHT('Raw Data Consolidated'!A118, LEN('Raw Data Consolidated'!A118) - FIND("|", 'Raw Data Consolidated'!A118) - 1)</f>
        <v>CGST</v>
      </c>
      <c r="B37" s="11" t="n">
        <f aca="false">'Raw Data Consolidated'!B118</f>
        <v>0</v>
      </c>
      <c r="C37" s="11" t="n">
        <f aca="false">'Raw Data Consolidated'!C118</f>
        <v>0</v>
      </c>
      <c r="D37" s="11" t="n">
        <f aca="false">'Raw Data Consolidated'!D118</f>
        <v>0</v>
      </c>
      <c r="E37" s="11" t="n">
        <f aca="false">'Raw Data Consolidated'!E118</f>
        <v>0</v>
      </c>
      <c r="F37" s="11" t="n">
        <f aca="false">'Raw Data Consolidated'!F118</f>
        <v>0</v>
      </c>
      <c r="G37" s="11" t="n">
        <f aca="false">'Raw Data Consolidated'!G118</f>
        <v>117161</v>
      </c>
      <c r="H37" s="11" t="n">
        <f aca="false">'Raw Data Consolidated'!H118</f>
        <v>48602</v>
      </c>
      <c r="I37" s="11" t="n">
        <f aca="false">'Raw Data Consolidated'!I118</f>
        <v>21129</v>
      </c>
      <c r="J37" s="11" t="n">
        <f aca="false">'Raw Data Consolidated'!J118</f>
        <v>0</v>
      </c>
      <c r="K37" s="11" t="n">
        <f aca="false">'Raw Data Consolidated'!K118</f>
        <v>31050</v>
      </c>
      <c r="L37" s="11" t="n">
        <f aca="false">'Raw Data Consolidated'!L118</f>
        <v>1189</v>
      </c>
      <c r="M37" s="11" t="n">
        <f aca="false">'Raw Data Consolidated'!M118</f>
        <v>21053</v>
      </c>
      <c r="N37" s="12" t="n">
        <f aca="false">SUM(B37:M37)</f>
        <v>240184</v>
      </c>
    </row>
    <row r="38" customFormat="false" ht="15" hidden="false" customHeight="false" outlineLevel="0" collapsed="false">
      <c r="A38" s="10" t="str">
        <f aca="false">RIGHT('Raw Data Consolidated'!A119, LEN('Raw Data Consolidated'!A119) - FIND("|", 'Raw Data Consolidated'!A119) - 1)</f>
        <v>SGST</v>
      </c>
      <c r="B38" s="11" t="n">
        <f aca="false">'Raw Data Consolidated'!B119</f>
        <v>0</v>
      </c>
      <c r="C38" s="11" t="n">
        <f aca="false">'Raw Data Consolidated'!C119</f>
        <v>0</v>
      </c>
      <c r="D38" s="11" t="n">
        <f aca="false">'Raw Data Consolidated'!D119</f>
        <v>0</v>
      </c>
      <c r="E38" s="11" t="n">
        <f aca="false">'Raw Data Consolidated'!E119</f>
        <v>0</v>
      </c>
      <c r="F38" s="11" t="n">
        <f aca="false">'Raw Data Consolidated'!F119</f>
        <v>0</v>
      </c>
      <c r="G38" s="11" t="n">
        <f aca="false">'Raw Data Consolidated'!G119</f>
        <v>117161</v>
      </c>
      <c r="H38" s="11" t="n">
        <f aca="false">'Raw Data Consolidated'!H119</f>
        <v>48602</v>
      </c>
      <c r="I38" s="11" t="n">
        <f aca="false">'Raw Data Consolidated'!I119</f>
        <v>21129</v>
      </c>
      <c r="J38" s="11" t="n">
        <f aca="false">'Raw Data Consolidated'!J119</f>
        <v>0</v>
      </c>
      <c r="K38" s="11" t="n">
        <f aca="false">'Raw Data Consolidated'!K119</f>
        <v>31050</v>
      </c>
      <c r="L38" s="11" t="n">
        <f aca="false">'Raw Data Consolidated'!L119</f>
        <v>1189</v>
      </c>
      <c r="M38" s="11" t="n">
        <f aca="false">'Raw Data Consolidated'!M119</f>
        <v>21053</v>
      </c>
      <c r="N38" s="12" t="n">
        <f aca="false">SUM(B38:M38)</f>
        <v>240184</v>
      </c>
    </row>
    <row r="39" customFormat="false" ht="15.75" hidden="false" customHeight="true" outlineLevel="0" collapsed="false">
      <c r="A39" s="13" t="str">
        <f aca="false">RIGHT('Raw Data Consolidated'!A120, LEN('Raw Data Consolidated'!A120) - FIND("|", 'Raw Data Consolidated'!A120) - 1)</f>
        <v>Cess</v>
      </c>
      <c r="B39" s="14" t="n">
        <f aca="false">'Raw Data Consolidated'!B120</f>
        <v>0</v>
      </c>
      <c r="C39" s="14" t="n">
        <f aca="false">'Raw Data Consolidated'!C120</f>
        <v>0</v>
      </c>
      <c r="D39" s="14" t="n">
        <f aca="false">'Raw Data Consolidated'!D120</f>
        <v>0</v>
      </c>
      <c r="E39" s="14" t="n">
        <f aca="false">'Raw Data Consolidated'!E120</f>
        <v>0</v>
      </c>
      <c r="F39" s="14" t="n">
        <f aca="false">'Raw Data Consolidated'!F120</f>
        <v>0</v>
      </c>
      <c r="G39" s="14" t="n">
        <f aca="false">'Raw Data Consolidated'!G120</f>
        <v>0</v>
      </c>
      <c r="H39" s="14" t="n">
        <f aca="false">'Raw Data Consolidated'!H120</f>
        <v>0</v>
      </c>
      <c r="I39" s="14" t="n">
        <f aca="false">'Raw Data Consolidated'!I120</f>
        <v>0</v>
      </c>
      <c r="J39" s="14" t="n">
        <f aca="false">'Raw Data Consolidated'!J120</f>
        <v>0</v>
      </c>
      <c r="K39" s="14" t="n">
        <f aca="false">'Raw Data Consolidated'!K120</f>
        <v>0</v>
      </c>
      <c r="L39" s="14" t="n">
        <f aca="false">'Raw Data Consolidated'!L120</f>
        <v>0</v>
      </c>
      <c r="M39" s="14" t="n">
        <f aca="false">'Raw Data Consolidated'!M120</f>
        <v>0</v>
      </c>
      <c r="N39" s="15" t="n">
        <f aca="false">SUM(B39:M39)</f>
        <v>0</v>
      </c>
    </row>
    <row r="40" customFormat="false" ht="15.75" hidden="false" customHeight="true" outlineLevel="0" collapsed="false"/>
    <row r="41" customFormat="false" ht="15.75" hidden="false" customHeight="true" outlineLevel="0" collapsed="false">
      <c r="A41" s="17" t="str">
        <f aca="false">LEFT('Raw Data Consolidated'!A121, FIND("|", 'Raw Data Consolidated'!A121)-1)</f>
        <v>4 (A) ITC Available - (4) Inward supplies from ISD </v>
      </c>
      <c r="B41" s="17"/>
      <c r="C41" s="17"/>
      <c r="D41" s="17"/>
      <c r="E41" s="17"/>
      <c r="F41" s="17"/>
      <c r="G41" s="17"/>
      <c r="H41" s="17"/>
      <c r="I41" s="17"/>
      <c r="J41" s="17"/>
      <c r="K41" s="17"/>
      <c r="L41" s="17"/>
      <c r="M41" s="17"/>
      <c r="N41" s="17"/>
    </row>
    <row r="42" customFormat="false" ht="15" hidden="false" customHeight="false" outlineLevel="0" collapsed="false">
      <c r="A42" s="10" t="str">
        <f aca="false">RIGHT('Raw Data Consolidated'!A121, LEN('Raw Data Consolidated'!A121) - FIND("|", 'Raw Data Consolidated'!A121) - 1)</f>
        <v>IGST</v>
      </c>
      <c r="B42" s="11" t="n">
        <f aca="false">'Raw Data Consolidated'!B121</f>
        <v>0</v>
      </c>
      <c r="C42" s="11" t="n">
        <f aca="false">'Raw Data Consolidated'!C121</f>
        <v>0</v>
      </c>
      <c r="D42" s="11" t="n">
        <f aca="false">'Raw Data Consolidated'!D121</f>
        <v>0</v>
      </c>
      <c r="E42" s="11" t="n">
        <f aca="false">'Raw Data Consolidated'!E121</f>
        <v>0</v>
      </c>
      <c r="F42" s="11" t="n">
        <f aca="false">'Raw Data Consolidated'!F121</f>
        <v>0</v>
      </c>
      <c r="G42" s="11" t="n">
        <f aca="false">'Raw Data Consolidated'!G121</f>
        <v>0</v>
      </c>
      <c r="H42" s="11" t="n">
        <f aca="false">'Raw Data Consolidated'!H121</f>
        <v>0</v>
      </c>
      <c r="I42" s="11" t="n">
        <f aca="false">'Raw Data Consolidated'!I121</f>
        <v>0</v>
      </c>
      <c r="J42" s="11" t="n">
        <f aca="false">'Raw Data Consolidated'!J121</f>
        <v>0</v>
      </c>
      <c r="K42" s="11" t="n">
        <f aca="false">'Raw Data Consolidated'!K121</f>
        <v>0</v>
      </c>
      <c r="L42" s="11" t="n">
        <f aca="false">'Raw Data Consolidated'!L121</f>
        <v>0</v>
      </c>
      <c r="M42" s="11" t="n">
        <f aca="false">'Raw Data Consolidated'!M121</f>
        <v>0</v>
      </c>
      <c r="N42" s="12" t="n">
        <f aca="false">SUM(B42:M42)</f>
        <v>0</v>
      </c>
    </row>
    <row r="43" customFormat="false" ht="15" hidden="false" customHeight="false" outlineLevel="0" collapsed="false">
      <c r="A43" s="10" t="str">
        <f aca="false">RIGHT('Raw Data Consolidated'!A122, LEN('Raw Data Consolidated'!A122) - FIND("|", 'Raw Data Consolidated'!A122) - 1)</f>
        <v>CGST</v>
      </c>
      <c r="B43" s="11" t="n">
        <f aca="false">'Raw Data Consolidated'!B122</f>
        <v>0</v>
      </c>
      <c r="C43" s="11" t="n">
        <f aca="false">'Raw Data Consolidated'!C122</f>
        <v>0</v>
      </c>
      <c r="D43" s="11" t="n">
        <f aca="false">'Raw Data Consolidated'!D122</f>
        <v>0</v>
      </c>
      <c r="E43" s="11" t="n">
        <f aca="false">'Raw Data Consolidated'!E122</f>
        <v>0</v>
      </c>
      <c r="F43" s="11" t="n">
        <f aca="false">'Raw Data Consolidated'!F122</f>
        <v>77569</v>
      </c>
      <c r="G43" s="11" t="n">
        <f aca="false">'Raw Data Consolidated'!G122</f>
        <v>0</v>
      </c>
      <c r="H43" s="11" t="n">
        <f aca="false">'Raw Data Consolidated'!H122</f>
        <v>0</v>
      </c>
      <c r="I43" s="11" t="n">
        <f aca="false">'Raw Data Consolidated'!I122</f>
        <v>0</v>
      </c>
      <c r="J43" s="11" t="n">
        <f aca="false">'Raw Data Consolidated'!J122</f>
        <v>0</v>
      </c>
      <c r="K43" s="11" t="n">
        <f aca="false">'Raw Data Consolidated'!K122</f>
        <v>0</v>
      </c>
      <c r="L43" s="11" t="n">
        <f aca="false">'Raw Data Consolidated'!L122</f>
        <v>0</v>
      </c>
      <c r="M43" s="11" t="n">
        <f aca="false">'Raw Data Consolidated'!M122</f>
        <v>0</v>
      </c>
      <c r="N43" s="12" t="n">
        <f aca="false">SUM(B43:M43)</f>
        <v>77569</v>
      </c>
    </row>
    <row r="44" customFormat="false" ht="15" hidden="false" customHeight="false" outlineLevel="0" collapsed="false">
      <c r="A44" s="10" t="str">
        <f aca="false">RIGHT('Raw Data Consolidated'!A123, LEN('Raw Data Consolidated'!A123) - FIND("|", 'Raw Data Consolidated'!A123) - 1)</f>
        <v>SGST</v>
      </c>
      <c r="B44" s="11" t="n">
        <f aca="false">'Raw Data Consolidated'!B123</f>
        <v>0</v>
      </c>
      <c r="C44" s="11" t="n">
        <f aca="false">'Raw Data Consolidated'!C123</f>
        <v>0</v>
      </c>
      <c r="D44" s="11" t="n">
        <f aca="false">'Raw Data Consolidated'!D123</f>
        <v>0</v>
      </c>
      <c r="E44" s="11" t="n">
        <f aca="false">'Raw Data Consolidated'!E123</f>
        <v>0</v>
      </c>
      <c r="F44" s="11" t="n">
        <f aca="false">'Raw Data Consolidated'!F123</f>
        <v>77569</v>
      </c>
      <c r="G44" s="11" t="n">
        <f aca="false">'Raw Data Consolidated'!G123</f>
        <v>0</v>
      </c>
      <c r="H44" s="11" t="n">
        <f aca="false">'Raw Data Consolidated'!H123</f>
        <v>0</v>
      </c>
      <c r="I44" s="11" t="n">
        <f aca="false">'Raw Data Consolidated'!I123</f>
        <v>0</v>
      </c>
      <c r="J44" s="11" t="n">
        <f aca="false">'Raw Data Consolidated'!J123</f>
        <v>0</v>
      </c>
      <c r="K44" s="11" t="n">
        <f aca="false">'Raw Data Consolidated'!K123</f>
        <v>0</v>
      </c>
      <c r="L44" s="11" t="n">
        <f aca="false">'Raw Data Consolidated'!L123</f>
        <v>0</v>
      </c>
      <c r="M44" s="11" t="n">
        <f aca="false">'Raw Data Consolidated'!M123</f>
        <v>0</v>
      </c>
      <c r="N44" s="12" t="n">
        <f aca="false">SUM(B44:M44)</f>
        <v>77569</v>
      </c>
    </row>
    <row r="45" customFormat="false" ht="15.75" hidden="false" customHeight="true" outlineLevel="0" collapsed="false">
      <c r="A45" s="13" t="str">
        <f aca="false">RIGHT('Raw Data Consolidated'!A124, LEN('Raw Data Consolidated'!A124) - FIND("|", 'Raw Data Consolidated'!A124) - 1)</f>
        <v>Cess</v>
      </c>
      <c r="B45" s="14" t="n">
        <f aca="false">'Raw Data Consolidated'!B124</f>
        <v>0</v>
      </c>
      <c r="C45" s="14" t="n">
        <f aca="false">'Raw Data Consolidated'!C124</f>
        <v>0</v>
      </c>
      <c r="D45" s="14" t="n">
        <f aca="false">'Raw Data Consolidated'!D124</f>
        <v>0</v>
      </c>
      <c r="E45" s="14" t="n">
        <f aca="false">'Raw Data Consolidated'!E124</f>
        <v>0</v>
      </c>
      <c r="F45" s="14" t="n">
        <f aca="false">'Raw Data Consolidated'!F124</f>
        <v>0</v>
      </c>
      <c r="G45" s="14" t="n">
        <f aca="false">'Raw Data Consolidated'!G124</f>
        <v>0</v>
      </c>
      <c r="H45" s="14" t="n">
        <f aca="false">'Raw Data Consolidated'!H124</f>
        <v>0</v>
      </c>
      <c r="I45" s="14" t="n">
        <f aca="false">'Raw Data Consolidated'!I124</f>
        <v>0</v>
      </c>
      <c r="J45" s="14" t="n">
        <f aca="false">'Raw Data Consolidated'!J124</f>
        <v>0</v>
      </c>
      <c r="K45" s="14" t="n">
        <f aca="false">'Raw Data Consolidated'!K124</f>
        <v>0</v>
      </c>
      <c r="L45" s="14" t="n">
        <f aca="false">'Raw Data Consolidated'!L124</f>
        <v>0</v>
      </c>
      <c r="M45" s="14" t="n">
        <f aca="false">'Raw Data Consolidated'!M124</f>
        <v>0</v>
      </c>
      <c r="N45" s="15" t="n">
        <f aca="false">SUM(B45:M45)</f>
        <v>0</v>
      </c>
    </row>
    <row r="46" customFormat="false" ht="15.75" hidden="false" customHeight="true" outlineLevel="0" collapsed="false"/>
    <row r="47" customFormat="false" ht="15.75" hidden="false" customHeight="true" outlineLevel="0" collapsed="false">
      <c r="A47" s="17" t="str">
        <f aca="false">LEFT('Raw Data Consolidated'!A125, FIND("|", 'Raw Data Consolidated'!A125)-1)</f>
        <v>4 (A) ITC Available - (5) All other ITC </v>
      </c>
      <c r="B47" s="17"/>
      <c r="C47" s="17"/>
      <c r="D47" s="17"/>
      <c r="E47" s="17"/>
      <c r="F47" s="17"/>
      <c r="G47" s="17"/>
      <c r="H47" s="17"/>
      <c r="I47" s="17"/>
      <c r="J47" s="17"/>
      <c r="K47" s="17"/>
      <c r="L47" s="17"/>
      <c r="M47" s="17"/>
      <c r="N47" s="17"/>
    </row>
    <row r="48" customFormat="false" ht="15" hidden="false" customHeight="false" outlineLevel="0" collapsed="false">
      <c r="A48" s="10" t="str">
        <f aca="false">RIGHT('Raw Data Consolidated'!A125, LEN('Raw Data Consolidated'!A125) - FIND("|", 'Raw Data Consolidated'!A125) - 1)</f>
        <v>IGST</v>
      </c>
      <c r="B48" s="11" t="n">
        <f aca="false">'Raw Data Consolidated'!B125</f>
        <v>0</v>
      </c>
      <c r="C48" s="11" t="n">
        <f aca="false">'Raw Data Consolidated'!C125</f>
        <v>0</v>
      </c>
      <c r="D48" s="11" t="n">
        <f aca="false">'Raw Data Consolidated'!D125</f>
        <v>0</v>
      </c>
      <c r="E48" s="11" t="n">
        <f aca="false">'Raw Data Consolidated'!E125</f>
        <v>0</v>
      </c>
      <c r="F48" s="11" t="n">
        <f aca="false">'Raw Data Consolidated'!F125</f>
        <v>22999278</v>
      </c>
      <c r="G48" s="11" t="n">
        <f aca="false">'Raw Data Consolidated'!G125</f>
        <v>10266242.36</v>
      </c>
      <c r="H48" s="11" t="n">
        <f aca="false">'Raw Data Consolidated'!H125</f>
        <v>5367543</v>
      </c>
      <c r="I48" s="11" t="n">
        <f aca="false">'Raw Data Consolidated'!I125</f>
        <v>14410426.94</v>
      </c>
      <c r="J48" s="11" t="n">
        <f aca="false">'Raw Data Consolidated'!J125</f>
        <v>11837968.92</v>
      </c>
      <c r="K48" s="11" t="n">
        <f aca="false">'Raw Data Consolidated'!K125</f>
        <v>9615904.74</v>
      </c>
      <c r="L48" s="11" t="n">
        <f aca="false">'Raw Data Consolidated'!L125</f>
        <v>3935739</v>
      </c>
      <c r="M48" s="11" t="n">
        <f aca="false">'Raw Data Consolidated'!M125</f>
        <v>41068907</v>
      </c>
      <c r="N48" s="12" t="n">
        <f aca="false">SUM(B48:M48)</f>
        <v>119502009.96</v>
      </c>
    </row>
    <row r="49" customFormat="false" ht="15" hidden="false" customHeight="false" outlineLevel="0" collapsed="false">
      <c r="A49" s="10" t="str">
        <f aca="false">RIGHT('Raw Data Consolidated'!A126, LEN('Raw Data Consolidated'!A126) - FIND("|", 'Raw Data Consolidated'!A126) - 1)</f>
        <v>CGST</v>
      </c>
      <c r="B49" s="11" t="n">
        <f aca="false">'Raw Data Consolidated'!B126</f>
        <v>0</v>
      </c>
      <c r="C49" s="11" t="n">
        <f aca="false">'Raw Data Consolidated'!C126</f>
        <v>0</v>
      </c>
      <c r="D49" s="11" t="n">
        <f aca="false">'Raw Data Consolidated'!D126</f>
        <v>0</v>
      </c>
      <c r="E49" s="11" t="n">
        <f aca="false">'Raw Data Consolidated'!E126</f>
        <v>0</v>
      </c>
      <c r="F49" s="11" t="n">
        <f aca="false">'Raw Data Consolidated'!F126</f>
        <v>461585</v>
      </c>
      <c r="G49" s="11" t="n">
        <f aca="false">'Raw Data Consolidated'!G126</f>
        <v>289857.35</v>
      </c>
      <c r="H49" s="11" t="n">
        <f aca="false">'Raw Data Consolidated'!H126</f>
        <v>411697.99</v>
      </c>
      <c r="I49" s="11" t="n">
        <f aca="false">'Raw Data Consolidated'!I126</f>
        <v>199756.57</v>
      </c>
      <c r="J49" s="11" t="n">
        <f aca="false">'Raw Data Consolidated'!J126</f>
        <v>251896.39</v>
      </c>
      <c r="K49" s="11" t="n">
        <f aca="false">'Raw Data Consolidated'!K126</f>
        <v>231508.65</v>
      </c>
      <c r="L49" s="11" t="n">
        <f aca="false">'Raw Data Consolidated'!L126</f>
        <v>181540.19</v>
      </c>
      <c r="M49" s="11" t="n">
        <f aca="false">'Raw Data Consolidated'!M126</f>
        <v>657397</v>
      </c>
      <c r="N49" s="12" t="n">
        <f aca="false">SUM(B49:M49)</f>
        <v>2685239.14</v>
      </c>
    </row>
    <row r="50" customFormat="false" ht="15" hidden="false" customHeight="false" outlineLevel="0" collapsed="false">
      <c r="A50" s="10" t="str">
        <f aca="false">RIGHT('Raw Data Consolidated'!A127, LEN('Raw Data Consolidated'!A127) - FIND("|", 'Raw Data Consolidated'!A127) - 1)</f>
        <v>SGST</v>
      </c>
      <c r="B50" s="11" t="n">
        <f aca="false">'Raw Data Consolidated'!B127</f>
        <v>0</v>
      </c>
      <c r="C50" s="11" t="n">
        <f aca="false">'Raw Data Consolidated'!C127</f>
        <v>0</v>
      </c>
      <c r="D50" s="11" t="n">
        <f aca="false">'Raw Data Consolidated'!D127</f>
        <v>0</v>
      </c>
      <c r="E50" s="11" t="n">
        <f aca="false">'Raw Data Consolidated'!E127</f>
        <v>0</v>
      </c>
      <c r="F50" s="11" t="n">
        <f aca="false">'Raw Data Consolidated'!F127</f>
        <v>461585</v>
      </c>
      <c r="G50" s="11" t="n">
        <f aca="false">'Raw Data Consolidated'!G127</f>
        <v>289857.35</v>
      </c>
      <c r="H50" s="11" t="n">
        <f aca="false">'Raw Data Consolidated'!H127</f>
        <v>411697.41</v>
      </c>
      <c r="I50" s="11" t="n">
        <f aca="false">'Raw Data Consolidated'!I127</f>
        <v>199756.57</v>
      </c>
      <c r="J50" s="11" t="n">
        <f aca="false">'Raw Data Consolidated'!J127</f>
        <v>251896.72</v>
      </c>
      <c r="K50" s="11" t="n">
        <f aca="false">'Raw Data Consolidated'!K127</f>
        <v>231509.24</v>
      </c>
      <c r="L50" s="11" t="n">
        <f aca="false">'Raw Data Consolidated'!L127</f>
        <v>181540.19</v>
      </c>
      <c r="M50" s="11" t="n">
        <f aca="false">'Raw Data Consolidated'!M127</f>
        <v>657397</v>
      </c>
      <c r="N50" s="12" t="n">
        <f aca="false">SUM(B50:M50)</f>
        <v>2685239.48</v>
      </c>
    </row>
    <row r="51" customFormat="false" ht="15.75" hidden="false" customHeight="true" outlineLevel="0" collapsed="false">
      <c r="A51" s="13" t="str">
        <f aca="false">RIGHT('Raw Data Consolidated'!A128, LEN('Raw Data Consolidated'!A128) - FIND("|", 'Raw Data Consolidated'!A128) - 1)</f>
        <v>Cess</v>
      </c>
      <c r="B51" s="14" t="n">
        <f aca="false">'Raw Data Consolidated'!B128</f>
        <v>0</v>
      </c>
      <c r="C51" s="14" t="n">
        <f aca="false">'Raw Data Consolidated'!C128</f>
        <v>0</v>
      </c>
      <c r="D51" s="14" t="n">
        <f aca="false">'Raw Data Consolidated'!D128</f>
        <v>0</v>
      </c>
      <c r="E51" s="14" t="n">
        <f aca="false">'Raw Data Consolidated'!E128</f>
        <v>0</v>
      </c>
      <c r="F51" s="14" t="n">
        <f aca="false">'Raw Data Consolidated'!F128</f>
        <v>0</v>
      </c>
      <c r="G51" s="14" t="n">
        <f aca="false">'Raw Data Consolidated'!G128</f>
        <v>0</v>
      </c>
      <c r="H51" s="14" t="n">
        <f aca="false">'Raw Data Consolidated'!H128</f>
        <v>0</v>
      </c>
      <c r="I51" s="14" t="n">
        <f aca="false">'Raw Data Consolidated'!I128</f>
        <v>0</v>
      </c>
      <c r="J51" s="14" t="n">
        <f aca="false">'Raw Data Consolidated'!J128</f>
        <v>0</v>
      </c>
      <c r="K51" s="14" t="n">
        <f aca="false">'Raw Data Consolidated'!K128</f>
        <v>0</v>
      </c>
      <c r="L51" s="14" t="n">
        <f aca="false">'Raw Data Consolidated'!L128</f>
        <v>0</v>
      </c>
      <c r="M51" s="14" t="n">
        <f aca="false">'Raw Data Consolidated'!M128</f>
        <v>0</v>
      </c>
      <c r="N51" s="15" t="n">
        <f aca="false">SUM(B51:M51)</f>
        <v>0</v>
      </c>
    </row>
    <row r="52" customFormat="false" ht="15.75" hidden="false" customHeight="true" outlineLevel="0" collapsed="false"/>
    <row r="53" customFormat="false" ht="15.75" hidden="false" customHeight="true" outlineLevel="0" collapsed="false">
      <c r="A53" s="17" t="str">
        <f aca="false">LEFT('Raw Data Consolidated'!A129, FIND("|", 'Raw Data Consolidated'!A129)-1)</f>
        <v>4 (B) ITC Reversed - (1) As per rules 42 and 43 of CGST Rules </v>
      </c>
      <c r="B53" s="17"/>
      <c r="C53" s="17"/>
      <c r="D53" s="17"/>
      <c r="E53" s="17"/>
      <c r="F53" s="17"/>
      <c r="G53" s="17"/>
      <c r="H53" s="17"/>
      <c r="I53" s="17"/>
      <c r="J53" s="17"/>
      <c r="K53" s="17"/>
      <c r="L53" s="17"/>
      <c r="M53" s="17"/>
      <c r="N53" s="17"/>
    </row>
    <row r="54" customFormat="false" ht="15" hidden="false" customHeight="false" outlineLevel="0" collapsed="false">
      <c r="A54" s="10" t="str">
        <f aca="false">RIGHT('Raw Data Consolidated'!A129, LEN('Raw Data Consolidated'!A129) - FIND("|", 'Raw Data Consolidated'!A129) - 1)</f>
        <v>IGST</v>
      </c>
      <c r="B54" s="11" t="n">
        <f aca="false">'Raw Data Consolidated'!B129</f>
        <v>0</v>
      </c>
      <c r="C54" s="11" t="n">
        <f aca="false">'Raw Data Consolidated'!C129</f>
        <v>0</v>
      </c>
      <c r="D54" s="11" t="n">
        <f aca="false">'Raw Data Consolidated'!D129</f>
        <v>0</v>
      </c>
      <c r="E54" s="11" t="n">
        <f aca="false">'Raw Data Consolidated'!E129</f>
        <v>0</v>
      </c>
      <c r="F54" s="11" t="n">
        <f aca="false">'Raw Data Consolidated'!F129</f>
        <v>0</v>
      </c>
      <c r="G54" s="11" t="n">
        <f aca="false">'Raw Data Consolidated'!G129</f>
        <v>0</v>
      </c>
      <c r="H54" s="11" t="n">
        <f aca="false">'Raw Data Consolidated'!H129</f>
        <v>0</v>
      </c>
      <c r="I54" s="11" t="n">
        <f aca="false">'Raw Data Consolidated'!I129</f>
        <v>0</v>
      </c>
      <c r="J54" s="11" t="n">
        <f aca="false">'Raw Data Consolidated'!J129</f>
        <v>0</v>
      </c>
      <c r="K54" s="11" t="n">
        <f aca="false">'Raw Data Consolidated'!K129</f>
        <v>0</v>
      </c>
      <c r="L54" s="11" t="n">
        <f aca="false">'Raw Data Consolidated'!L129</f>
        <v>0</v>
      </c>
      <c r="M54" s="11" t="n">
        <f aca="false">'Raw Data Consolidated'!M129</f>
        <v>0</v>
      </c>
      <c r="N54" s="12" t="n">
        <f aca="false">SUM(B54:M54)</f>
        <v>0</v>
      </c>
    </row>
    <row r="55" customFormat="false" ht="15" hidden="false" customHeight="false" outlineLevel="0" collapsed="false">
      <c r="A55" s="10" t="str">
        <f aca="false">RIGHT('Raw Data Consolidated'!A130, LEN('Raw Data Consolidated'!A130) - FIND("|", 'Raw Data Consolidated'!A130) - 1)</f>
        <v>CGST</v>
      </c>
      <c r="B55" s="11" t="n">
        <f aca="false">'Raw Data Consolidated'!B130</f>
        <v>0</v>
      </c>
      <c r="C55" s="11" t="n">
        <f aca="false">'Raw Data Consolidated'!C130</f>
        <v>0</v>
      </c>
      <c r="D55" s="11" t="n">
        <f aca="false">'Raw Data Consolidated'!D130</f>
        <v>0</v>
      </c>
      <c r="E55" s="11" t="n">
        <f aca="false">'Raw Data Consolidated'!E130</f>
        <v>0</v>
      </c>
      <c r="F55" s="11" t="n">
        <f aca="false">'Raw Data Consolidated'!F130</f>
        <v>0</v>
      </c>
      <c r="G55" s="11" t="n">
        <f aca="false">'Raw Data Consolidated'!G130</f>
        <v>0</v>
      </c>
      <c r="H55" s="11" t="n">
        <f aca="false">'Raw Data Consolidated'!H130</f>
        <v>0</v>
      </c>
      <c r="I55" s="11" t="n">
        <f aca="false">'Raw Data Consolidated'!I130</f>
        <v>0</v>
      </c>
      <c r="J55" s="11" t="n">
        <f aca="false">'Raw Data Consolidated'!J130</f>
        <v>0</v>
      </c>
      <c r="K55" s="11" t="n">
        <f aca="false">'Raw Data Consolidated'!K130</f>
        <v>0</v>
      </c>
      <c r="L55" s="11" t="n">
        <f aca="false">'Raw Data Consolidated'!L130</f>
        <v>0</v>
      </c>
      <c r="M55" s="11" t="n">
        <f aca="false">'Raw Data Consolidated'!M130</f>
        <v>0</v>
      </c>
      <c r="N55" s="12" t="n">
        <f aca="false">SUM(B55:M55)</f>
        <v>0</v>
      </c>
    </row>
    <row r="56" customFormat="false" ht="15" hidden="false" customHeight="false" outlineLevel="0" collapsed="false">
      <c r="A56" s="10" t="str">
        <f aca="false">RIGHT('Raw Data Consolidated'!A131, LEN('Raw Data Consolidated'!A131) - FIND("|", 'Raw Data Consolidated'!A131) - 1)</f>
        <v>SGST</v>
      </c>
      <c r="B56" s="11" t="n">
        <f aca="false">'Raw Data Consolidated'!B131</f>
        <v>0</v>
      </c>
      <c r="C56" s="11" t="n">
        <f aca="false">'Raw Data Consolidated'!C131</f>
        <v>0</v>
      </c>
      <c r="D56" s="11" t="n">
        <f aca="false">'Raw Data Consolidated'!D131</f>
        <v>0</v>
      </c>
      <c r="E56" s="11" t="n">
        <f aca="false">'Raw Data Consolidated'!E131</f>
        <v>0</v>
      </c>
      <c r="F56" s="11" t="n">
        <f aca="false">'Raw Data Consolidated'!F131</f>
        <v>0</v>
      </c>
      <c r="G56" s="11" t="n">
        <f aca="false">'Raw Data Consolidated'!G131</f>
        <v>0</v>
      </c>
      <c r="H56" s="11" t="n">
        <f aca="false">'Raw Data Consolidated'!H131</f>
        <v>0</v>
      </c>
      <c r="I56" s="11" t="n">
        <f aca="false">'Raw Data Consolidated'!I131</f>
        <v>0</v>
      </c>
      <c r="J56" s="11" t="n">
        <f aca="false">'Raw Data Consolidated'!J131</f>
        <v>0</v>
      </c>
      <c r="K56" s="11" t="n">
        <f aca="false">'Raw Data Consolidated'!K131</f>
        <v>0</v>
      </c>
      <c r="L56" s="11" t="n">
        <f aca="false">'Raw Data Consolidated'!L131</f>
        <v>0</v>
      </c>
      <c r="M56" s="11" t="n">
        <f aca="false">'Raw Data Consolidated'!M131</f>
        <v>0</v>
      </c>
      <c r="N56" s="12" t="n">
        <f aca="false">SUM(B56:M56)</f>
        <v>0</v>
      </c>
    </row>
    <row r="57" customFormat="false" ht="15.75" hidden="false" customHeight="true" outlineLevel="0" collapsed="false">
      <c r="A57" s="13" t="str">
        <f aca="false">RIGHT('Raw Data Consolidated'!A132, LEN('Raw Data Consolidated'!A132) - FIND("|", 'Raw Data Consolidated'!A132) - 1)</f>
        <v>Cess</v>
      </c>
      <c r="B57" s="14" t="n">
        <f aca="false">'Raw Data Consolidated'!B132</f>
        <v>0</v>
      </c>
      <c r="C57" s="14" t="n">
        <f aca="false">'Raw Data Consolidated'!C132</f>
        <v>0</v>
      </c>
      <c r="D57" s="14" t="n">
        <f aca="false">'Raw Data Consolidated'!D132</f>
        <v>0</v>
      </c>
      <c r="E57" s="14" t="n">
        <f aca="false">'Raw Data Consolidated'!E132</f>
        <v>0</v>
      </c>
      <c r="F57" s="14" t="n">
        <f aca="false">'Raw Data Consolidated'!F132</f>
        <v>0</v>
      </c>
      <c r="G57" s="14" t="n">
        <f aca="false">'Raw Data Consolidated'!G132</f>
        <v>0</v>
      </c>
      <c r="H57" s="14" t="n">
        <f aca="false">'Raw Data Consolidated'!H132</f>
        <v>0</v>
      </c>
      <c r="I57" s="14" t="n">
        <f aca="false">'Raw Data Consolidated'!I132</f>
        <v>0</v>
      </c>
      <c r="J57" s="14" t="n">
        <f aca="false">'Raw Data Consolidated'!J132</f>
        <v>0</v>
      </c>
      <c r="K57" s="14" t="n">
        <f aca="false">'Raw Data Consolidated'!K132</f>
        <v>0</v>
      </c>
      <c r="L57" s="14" t="n">
        <f aca="false">'Raw Data Consolidated'!L132</f>
        <v>0</v>
      </c>
      <c r="M57" s="14" t="n">
        <f aca="false">'Raw Data Consolidated'!M132</f>
        <v>0</v>
      </c>
      <c r="N57" s="15" t="n">
        <f aca="false">SUM(B57:M57)</f>
        <v>0</v>
      </c>
    </row>
    <row r="58" customFormat="false" ht="15.75" hidden="false" customHeight="true" outlineLevel="0" collapsed="false"/>
    <row r="59" customFormat="false" ht="15.75" hidden="false" customHeight="true" outlineLevel="0" collapsed="false">
      <c r="A59" s="17" t="str">
        <f aca="false">LEFT('Raw Data Consolidated'!A133, FIND("|", 'Raw Data Consolidated'!A133)-1)</f>
        <v>4 (B) ITC Reversed - (2) Others </v>
      </c>
      <c r="B59" s="17"/>
      <c r="C59" s="17"/>
      <c r="D59" s="17"/>
      <c r="E59" s="17"/>
      <c r="F59" s="17"/>
      <c r="G59" s="17"/>
      <c r="H59" s="17"/>
      <c r="I59" s="17"/>
      <c r="J59" s="17"/>
      <c r="K59" s="17"/>
      <c r="L59" s="17"/>
      <c r="M59" s="17"/>
      <c r="N59" s="17"/>
    </row>
    <row r="60" customFormat="false" ht="15" hidden="false" customHeight="false" outlineLevel="0" collapsed="false">
      <c r="A60" s="10" t="str">
        <f aca="false">RIGHT('Raw Data Consolidated'!A133, LEN('Raw Data Consolidated'!A133) - FIND("|", 'Raw Data Consolidated'!A133) - 1)</f>
        <v>IGST</v>
      </c>
      <c r="B60" s="11" t="n">
        <f aca="false">'Raw Data Consolidated'!B133</f>
        <v>0</v>
      </c>
      <c r="C60" s="11" t="n">
        <f aca="false">'Raw Data Consolidated'!C133</f>
        <v>0</v>
      </c>
      <c r="D60" s="11" t="n">
        <f aca="false">'Raw Data Consolidated'!D133</f>
        <v>0</v>
      </c>
      <c r="E60" s="11" t="n">
        <f aca="false">'Raw Data Consolidated'!E133</f>
        <v>0</v>
      </c>
      <c r="F60" s="11" t="n">
        <f aca="false">'Raw Data Consolidated'!F133</f>
        <v>0</v>
      </c>
      <c r="G60" s="11" t="n">
        <f aca="false">'Raw Data Consolidated'!G133</f>
        <v>0</v>
      </c>
      <c r="H60" s="11" t="n">
        <f aca="false">'Raw Data Consolidated'!H133</f>
        <v>0</v>
      </c>
      <c r="I60" s="11" t="n">
        <f aca="false">'Raw Data Consolidated'!I133</f>
        <v>0</v>
      </c>
      <c r="J60" s="11" t="n">
        <f aca="false">'Raw Data Consolidated'!J133</f>
        <v>0</v>
      </c>
      <c r="K60" s="11" t="n">
        <f aca="false">'Raw Data Consolidated'!K133</f>
        <v>0</v>
      </c>
      <c r="L60" s="11" t="n">
        <f aca="false">'Raw Data Consolidated'!L133</f>
        <v>0</v>
      </c>
      <c r="M60" s="11" t="n">
        <f aca="false">'Raw Data Consolidated'!M133</f>
        <v>0</v>
      </c>
      <c r="N60" s="12" t="n">
        <f aca="false">SUM(B60:M60)</f>
        <v>0</v>
      </c>
    </row>
    <row r="61" customFormat="false" ht="15" hidden="false" customHeight="false" outlineLevel="0" collapsed="false">
      <c r="A61" s="10" t="str">
        <f aca="false">RIGHT('Raw Data Consolidated'!A134, LEN('Raw Data Consolidated'!A134) - FIND("|", 'Raw Data Consolidated'!A134) - 1)</f>
        <v>CGST</v>
      </c>
      <c r="B61" s="11" t="n">
        <f aca="false">'Raw Data Consolidated'!B134</f>
        <v>0</v>
      </c>
      <c r="C61" s="11" t="n">
        <f aca="false">'Raw Data Consolidated'!C134</f>
        <v>0</v>
      </c>
      <c r="D61" s="11" t="n">
        <f aca="false">'Raw Data Consolidated'!D134</f>
        <v>0</v>
      </c>
      <c r="E61" s="11" t="n">
        <f aca="false">'Raw Data Consolidated'!E134</f>
        <v>0</v>
      </c>
      <c r="F61" s="11" t="n">
        <f aca="false">'Raw Data Consolidated'!F134</f>
        <v>0</v>
      </c>
      <c r="G61" s="11" t="n">
        <f aca="false">'Raw Data Consolidated'!G134</f>
        <v>0</v>
      </c>
      <c r="H61" s="11" t="n">
        <f aca="false">'Raw Data Consolidated'!H134</f>
        <v>0</v>
      </c>
      <c r="I61" s="11" t="n">
        <f aca="false">'Raw Data Consolidated'!I134</f>
        <v>0</v>
      </c>
      <c r="J61" s="11" t="n">
        <f aca="false">'Raw Data Consolidated'!J134</f>
        <v>0</v>
      </c>
      <c r="K61" s="11" t="n">
        <f aca="false">'Raw Data Consolidated'!K134</f>
        <v>0</v>
      </c>
      <c r="L61" s="11" t="n">
        <f aca="false">'Raw Data Consolidated'!L134</f>
        <v>0</v>
      </c>
      <c r="M61" s="11" t="n">
        <f aca="false">'Raw Data Consolidated'!M134</f>
        <v>0</v>
      </c>
      <c r="N61" s="12" t="n">
        <f aca="false">SUM(B61:M61)</f>
        <v>0</v>
      </c>
    </row>
    <row r="62" customFormat="false" ht="15" hidden="false" customHeight="false" outlineLevel="0" collapsed="false">
      <c r="A62" s="10" t="str">
        <f aca="false">RIGHT('Raw Data Consolidated'!A135, LEN('Raw Data Consolidated'!A135) - FIND("|", 'Raw Data Consolidated'!A135) - 1)</f>
        <v>SGST</v>
      </c>
      <c r="B62" s="11" t="n">
        <f aca="false">'Raw Data Consolidated'!B135</f>
        <v>0</v>
      </c>
      <c r="C62" s="11" t="n">
        <f aca="false">'Raw Data Consolidated'!C135</f>
        <v>0</v>
      </c>
      <c r="D62" s="11" t="n">
        <f aca="false">'Raw Data Consolidated'!D135</f>
        <v>0</v>
      </c>
      <c r="E62" s="11" t="n">
        <f aca="false">'Raw Data Consolidated'!E135</f>
        <v>0</v>
      </c>
      <c r="F62" s="11" t="n">
        <f aca="false">'Raw Data Consolidated'!F135</f>
        <v>0</v>
      </c>
      <c r="G62" s="11" t="n">
        <f aca="false">'Raw Data Consolidated'!G135</f>
        <v>0</v>
      </c>
      <c r="H62" s="11" t="n">
        <f aca="false">'Raw Data Consolidated'!H135</f>
        <v>0</v>
      </c>
      <c r="I62" s="11" t="n">
        <f aca="false">'Raw Data Consolidated'!I135</f>
        <v>0</v>
      </c>
      <c r="J62" s="11" t="n">
        <f aca="false">'Raw Data Consolidated'!J135</f>
        <v>0</v>
      </c>
      <c r="K62" s="11" t="n">
        <f aca="false">'Raw Data Consolidated'!K135</f>
        <v>0</v>
      </c>
      <c r="L62" s="11" t="n">
        <f aca="false">'Raw Data Consolidated'!L135</f>
        <v>0</v>
      </c>
      <c r="M62" s="11" t="n">
        <f aca="false">'Raw Data Consolidated'!M135</f>
        <v>0</v>
      </c>
      <c r="N62" s="12" t="n">
        <f aca="false">SUM(B62:M62)</f>
        <v>0</v>
      </c>
    </row>
    <row r="63" customFormat="false" ht="15.75" hidden="false" customHeight="true" outlineLevel="0" collapsed="false">
      <c r="A63" s="13" t="str">
        <f aca="false">RIGHT('Raw Data Consolidated'!A136, LEN('Raw Data Consolidated'!A136) - FIND("|", 'Raw Data Consolidated'!A136) - 1)</f>
        <v>Cess</v>
      </c>
      <c r="B63" s="14" t="n">
        <f aca="false">'Raw Data Consolidated'!B136</f>
        <v>0</v>
      </c>
      <c r="C63" s="14" t="n">
        <f aca="false">'Raw Data Consolidated'!C136</f>
        <v>0</v>
      </c>
      <c r="D63" s="14" t="n">
        <f aca="false">'Raw Data Consolidated'!D136</f>
        <v>0</v>
      </c>
      <c r="E63" s="14" t="n">
        <f aca="false">'Raw Data Consolidated'!E136</f>
        <v>0</v>
      </c>
      <c r="F63" s="14" t="n">
        <f aca="false">'Raw Data Consolidated'!F136</f>
        <v>0</v>
      </c>
      <c r="G63" s="14" t="n">
        <f aca="false">'Raw Data Consolidated'!G136</f>
        <v>0</v>
      </c>
      <c r="H63" s="14" t="n">
        <f aca="false">'Raw Data Consolidated'!H136</f>
        <v>0</v>
      </c>
      <c r="I63" s="14" t="n">
        <f aca="false">'Raw Data Consolidated'!I136</f>
        <v>0</v>
      </c>
      <c r="J63" s="14" t="n">
        <f aca="false">'Raw Data Consolidated'!J136</f>
        <v>0</v>
      </c>
      <c r="K63" s="14" t="n">
        <f aca="false">'Raw Data Consolidated'!K136</f>
        <v>0</v>
      </c>
      <c r="L63" s="14" t="n">
        <f aca="false">'Raw Data Consolidated'!L136</f>
        <v>0</v>
      </c>
      <c r="M63" s="14" t="n">
        <f aca="false">'Raw Data Consolidated'!M136</f>
        <v>0</v>
      </c>
      <c r="N63" s="15" t="n">
        <f aca="false">SUM(B63:M63)</f>
        <v>0</v>
      </c>
    </row>
    <row r="64" customFormat="false" ht="15.75" hidden="false" customHeight="true" outlineLevel="0" collapsed="false"/>
    <row r="65" customFormat="false" ht="15.75" hidden="false" customHeight="true" outlineLevel="0" collapsed="false">
      <c r="A65" s="17" t="str">
        <f aca="false">LEFT('Raw Data Consolidated'!A137, FIND("|", 'Raw Data Consolidated'!A137)-1)</f>
        <v>4 (C) Net ITC Available 4(A) - 4(B) </v>
      </c>
      <c r="B65" s="17"/>
      <c r="C65" s="17"/>
      <c r="D65" s="17"/>
      <c r="E65" s="17"/>
      <c r="F65" s="17"/>
      <c r="G65" s="17"/>
      <c r="H65" s="17"/>
      <c r="I65" s="17"/>
      <c r="J65" s="17"/>
      <c r="K65" s="17"/>
      <c r="L65" s="17"/>
      <c r="M65" s="17"/>
      <c r="N65" s="17"/>
    </row>
    <row r="66" customFormat="false" ht="15" hidden="false" customHeight="false" outlineLevel="0" collapsed="false">
      <c r="A66" s="10" t="str">
        <f aca="false">RIGHT('Raw Data Consolidated'!A137, LEN('Raw Data Consolidated'!A137) - FIND("|", 'Raw Data Consolidated'!A137) - 1)</f>
        <v>IGST</v>
      </c>
      <c r="B66" s="11" t="n">
        <f aca="false">'Raw Data Consolidated'!B137</f>
        <v>0</v>
      </c>
      <c r="C66" s="11" t="n">
        <f aca="false">'Raw Data Consolidated'!C137</f>
        <v>0</v>
      </c>
      <c r="D66" s="11" t="n">
        <f aca="false">'Raw Data Consolidated'!D137</f>
        <v>0</v>
      </c>
      <c r="E66" s="11" t="n">
        <f aca="false">'Raw Data Consolidated'!E137</f>
        <v>0</v>
      </c>
      <c r="F66" s="11" t="n">
        <f aca="false">'Raw Data Consolidated'!F137</f>
        <v>22999278</v>
      </c>
      <c r="G66" s="11" t="n">
        <f aca="false">'Raw Data Consolidated'!G137</f>
        <v>10266242.36</v>
      </c>
      <c r="H66" s="11" t="n">
        <f aca="false">'Raw Data Consolidated'!H137</f>
        <v>5372912</v>
      </c>
      <c r="I66" s="11" t="n">
        <f aca="false">'Raw Data Consolidated'!I137</f>
        <v>14410426.94</v>
      </c>
      <c r="J66" s="11" t="n">
        <f aca="false">'Raw Data Consolidated'!J137</f>
        <v>11838077.92</v>
      </c>
      <c r="K66" s="11" t="n">
        <f aca="false">'Raw Data Consolidated'!K137</f>
        <v>9630253.74</v>
      </c>
      <c r="L66" s="11" t="n">
        <f aca="false">'Raw Data Consolidated'!L137</f>
        <v>3935739</v>
      </c>
      <c r="M66" s="11" t="n">
        <f aca="false">'Raw Data Consolidated'!M137</f>
        <v>41068932</v>
      </c>
      <c r="N66" s="12" t="n">
        <f aca="false">SUM(B66:M66)</f>
        <v>119521861.96</v>
      </c>
    </row>
    <row r="67" customFormat="false" ht="15" hidden="false" customHeight="false" outlineLevel="0" collapsed="false">
      <c r="A67" s="10" t="str">
        <f aca="false">RIGHT('Raw Data Consolidated'!A138, LEN('Raw Data Consolidated'!A138) - FIND("|", 'Raw Data Consolidated'!A138) - 1)</f>
        <v>CGST</v>
      </c>
      <c r="B67" s="11" t="n">
        <f aca="false">'Raw Data Consolidated'!B138</f>
        <v>0</v>
      </c>
      <c r="C67" s="11" t="n">
        <f aca="false">'Raw Data Consolidated'!C138</f>
        <v>0</v>
      </c>
      <c r="D67" s="11" t="n">
        <f aca="false">'Raw Data Consolidated'!D138</f>
        <v>0</v>
      </c>
      <c r="E67" s="11" t="n">
        <f aca="false">'Raw Data Consolidated'!E138</f>
        <v>0</v>
      </c>
      <c r="F67" s="11" t="n">
        <f aca="false">'Raw Data Consolidated'!F138</f>
        <v>539154</v>
      </c>
      <c r="G67" s="11" t="n">
        <f aca="false">'Raw Data Consolidated'!G138</f>
        <v>407018.35</v>
      </c>
      <c r="H67" s="11" t="n">
        <f aca="false">'Raw Data Consolidated'!H138</f>
        <v>460299.99</v>
      </c>
      <c r="I67" s="11" t="n">
        <f aca="false">'Raw Data Consolidated'!I138</f>
        <v>220885.57</v>
      </c>
      <c r="J67" s="11" t="n">
        <f aca="false">'Raw Data Consolidated'!J138</f>
        <v>251896.39</v>
      </c>
      <c r="K67" s="11" t="n">
        <f aca="false">'Raw Data Consolidated'!K138</f>
        <v>262558.65</v>
      </c>
      <c r="L67" s="11" t="n">
        <f aca="false">'Raw Data Consolidated'!L138</f>
        <v>182729.19</v>
      </c>
      <c r="M67" s="11" t="n">
        <f aca="false">'Raw Data Consolidated'!M138</f>
        <v>678450</v>
      </c>
      <c r="N67" s="12" t="n">
        <f aca="false">SUM(B67:M67)</f>
        <v>3002992.14</v>
      </c>
    </row>
    <row r="68" customFormat="false" ht="15" hidden="false" customHeight="false" outlineLevel="0" collapsed="false">
      <c r="A68" s="10" t="str">
        <f aca="false">RIGHT('Raw Data Consolidated'!A139, LEN('Raw Data Consolidated'!A139) - FIND("|", 'Raw Data Consolidated'!A139) - 1)</f>
        <v>SGST</v>
      </c>
      <c r="B68" s="11" t="n">
        <f aca="false">'Raw Data Consolidated'!B139</f>
        <v>0</v>
      </c>
      <c r="C68" s="11" t="n">
        <f aca="false">'Raw Data Consolidated'!C139</f>
        <v>0</v>
      </c>
      <c r="D68" s="11" t="n">
        <f aca="false">'Raw Data Consolidated'!D139</f>
        <v>0</v>
      </c>
      <c r="E68" s="11" t="n">
        <f aca="false">'Raw Data Consolidated'!E139</f>
        <v>0</v>
      </c>
      <c r="F68" s="11" t="n">
        <f aca="false">'Raw Data Consolidated'!F139</f>
        <v>539154</v>
      </c>
      <c r="G68" s="11" t="n">
        <f aca="false">'Raw Data Consolidated'!G139</f>
        <v>407018.35</v>
      </c>
      <c r="H68" s="11" t="n">
        <f aca="false">'Raw Data Consolidated'!H139</f>
        <v>460299.41</v>
      </c>
      <c r="I68" s="11" t="n">
        <f aca="false">'Raw Data Consolidated'!I139</f>
        <v>220885.57</v>
      </c>
      <c r="J68" s="11" t="n">
        <f aca="false">'Raw Data Consolidated'!J139</f>
        <v>251896.72</v>
      </c>
      <c r="K68" s="11" t="n">
        <f aca="false">'Raw Data Consolidated'!K139</f>
        <v>262559.24</v>
      </c>
      <c r="L68" s="11" t="n">
        <f aca="false">'Raw Data Consolidated'!L139</f>
        <v>182729.19</v>
      </c>
      <c r="M68" s="11" t="n">
        <f aca="false">'Raw Data Consolidated'!M139</f>
        <v>678450</v>
      </c>
      <c r="N68" s="12" t="n">
        <f aca="false">SUM(B68:M68)</f>
        <v>3002992.48</v>
      </c>
    </row>
    <row r="69" customFormat="false" ht="15.75" hidden="false" customHeight="true" outlineLevel="0" collapsed="false">
      <c r="A69" s="13" t="str">
        <f aca="false">RIGHT('Raw Data Consolidated'!A140, LEN('Raw Data Consolidated'!A140) - FIND("|", 'Raw Data Consolidated'!A140) - 1)</f>
        <v>Cess</v>
      </c>
      <c r="B69" s="14" t="n">
        <f aca="false">'Raw Data Consolidated'!B140</f>
        <v>0</v>
      </c>
      <c r="C69" s="14" t="n">
        <f aca="false">'Raw Data Consolidated'!C140</f>
        <v>0</v>
      </c>
      <c r="D69" s="14" t="n">
        <f aca="false">'Raw Data Consolidated'!D140</f>
        <v>0</v>
      </c>
      <c r="E69" s="14" t="n">
        <f aca="false">'Raw Data Consolidated'!E140</f>
        <v>0</v>
      </c>
      <c r="F69" s="14" t="n">
        <f aca="false">'Raw Data Consolidated'!F140</f>
        <v>0</v>
      </c>
      <c r="G69" s="14" t="n">
        <f aca="false">'Raw Data Consolidated'!G140</f>
        <v>0</v>
      </c>
      <c r="H69" s="14" t="n">
        <f aca="false">'Raw Data Consolidated'!H140</f>
        <v>0</v>
      </c>
      <c r="I69" s="14" t="n">
        <f aca="false">'Raw Data Consolidated'!I140</f>
        <v>0</v>
      </c>
      <c r="J69" s="14" t="n">
        <f aca="false">'Raw Data Consolidated'!J140</f>
        <v>0</v>
      </c>
      <c r="K69" s="14" t="n">
        <f aca="false">'Raw Data Consolidated'!K140</f>
        <v>0</v>
      </c>
      <c r="L69" s="14" t="n">
        <f aca="false">'Raw Data Consolidated'!L140</f>
        <v>0</v>
      </c>
      <c r="M69" s="14" t="n">
        <f aca="false">'Raw Data Consolidated'!M140</f>
        <v>0</v>
      </c>
      <c r="N69" s="15" t="n">
        <f aca="false">SUM(B69:M69)</f>
        <v>0</v>
      </c>
    </row>
    <row r="70" customFormat="false" ht="15.75" hidden="false" customHeight="true" outlineLevel="0" collapsed="false"/>
    <row r="71" customFormat="false" ht="15.75" hidden="false" customHeight="true" outlineLevel="0" collapsed="false">
      <c r="A71" s="17" t="str">
        <f aca="false">LEFT('Raw Data Consolidated'!A141, FIND("|", 'Raw Data Consolidated'!A141) -1)</f>
        <v>4 (D) Ineligible ITC - (1) As per section 17(5) </v>
      </c>
      <c r="B71" s="17"/>
      <c r="C71" s="17"/>
      <c r="D71" s="17"/>
      <c r="E71" s="17"/>
      <c r="F71" s="17"/>
      <c r="G71" s="17"/>
      <c r="H71" s="17"/>
      <c r="I71" s="17"/>
      <c r="J71" s="17"/>
      <c r="K71" s="17"/>
      <c r="L71" s="17"/>
      <c r="M71" s="17"/>
      <c r="N71" s="17"/>
    </row>
    <row r="72" customFormat="false" ht="15" hidden="false" customHeight="false" outlineLevel="0" collapsed="false">
      <c r="A72" s="10" t="str">
        <f aca="false">RIGHT('Raw Data Consolidated'!A141, LEN('Raw Data Consolidated'!A141) - FIND("|", 'Raw Data Consolidated'!A141) - 1)</f>
        <v>IGST</v>
      </c>
      <c r="B72" s="11" t="n">
        <f aca="false">'Raw Data Consolidated'!B141</f>
        <v>0</v>
      </c>
      <c r="C72" s="11" t="n">
        <f aca="false">'Raw Data Consolidated'!C141</f>
        <v>0</v>
      </c>
      <c r="D72" s="11" t="n">
        <f aca="false">'Raw Data Consolidated'!D141</f>
        <v>0</v>
      </c>
      <c r="E72" s="11" t="n">
        <f aca="false">'Raw Data Consolidated'!E141</f>
        <v>0</v>
      </c>
      <c r="F72" s="11" t="n">
        <f aca="false">'Raw Data Consolidated'!F141</f>
        <v>0</v>
      </c>
      <c r="G72" s="11" t="n">
        <f aca="false">'Raw Data Consolidated'!G141</f>
        <v>0</v>
      </c>
      <c r="H72" s="11" t="n">
        <f aca="false">'Raw Data Consolidated'!H141</f>
        <v>0</v>
      </c>
      <c r="I72" s="11" t="n">
        <f aca="false">'Raw Data Consolidated'!I141</f>
        <v>0</v>
      </c>
      <c r="J72" s="11" t="n">
        <f aca="false">'Raw Data Consolidated'!J141</f>
        <v>0</v>
      </c>
      <c r="K72" s="11" t="n">
        <f aca="false">'Raw Data Consolidated'!K141</f>
        <v>0</v>
      </c>
      <c r="L72" s="11" t="n">
        <f aca="false">'Raw Data Consolidated'!L141</f>
        <v>0</v>
      </c>
      <c r="M72" s="11" t="n">
        <f aca="false">'Raw Data Consolidated'!M141</f>
        <v>0</v>
      </c>
      <c r="N72" s="12" t="n">
        <f aca="false">SUM(B72:M72)</f>
        <v>0</v>
      </c>
    </row>
    <row r="73" customFormat="false" ht="15" hidden="false" customHeight="false" outlineLevel="0" collapsed="false">
      <c r="A73" s="10" t="str">
        <f aca="false">RIGHT('Raw Data Consolidated'!A142, LEN('Raw Data Consolidated'!A142) - FIND("|", 'Raw Data Consolidated'!A142) - 1)</f>
        <v>CGST</v>
      </c>
      <c r="B73" s="11" t="n">
        <f aca="false">'Raw Data Consolidated'!B142</f>
        <v>0</v>
      </c>
      <c r="C73" s="11" t="n">
        <f aca="false">'Raw Data Consolidated'!C142</f>
        <v>0</v>
      </c>
      <c r="D73" s="11" t="n">
        <f aca="false">'Raw Data Consolidated'!D142</f>
        <v>0</v>
      </c>
      <c r="E73" s="11" t="n">
        <f aca="false">'Raw Data Consolidated'!E142</f>
        <v>0</v>
      </c>
      <c r="F73" s="11" t="n">
        <f aca="false">'Raw Data Consolidated'!F142</f>
        <v>0</v>
      </c>
      <c r="G73" s="11" t="n">
        <f aca="false">'Raw Data Consolidated'!G142</f>
        <v>0</v>
      </c>
      <c r="H73" s="11" t="n">
        <f aca="false">'Raw Data Consolidated'!H142</f>
        <v>0</v>
      </c>
      <c r="I73" s="11" t="n">
        <f aca="false">'Raw Data Consolidated'!I142</f>
        <v>0</v>
      </c>
      <c r="J73" s="11" t="n">
        <f aca="false">'Raw Data Consolidated'!J142</f>
        <v>0</v>
      </c>
      <c r="K73" s="11" t="n">
        <f aca="false">'Raw Data Consolidated'!K142</f>
        <v>0</v>
      </c>
      <c r="L73" s="11" t="n">
        <f aca="false">'Raw Data Consolidated'!L142</f>
        <v>0</v>
      </c>
      <c r="M73" s="11" t="n">
        <f aca="false">'Raw Data Consolidated'!M142</f>
        <v>0</v>
      </c>
      <c r="N73" s="12" t="n">
        <f aca="false">SUM(B73:M73)</f>
        <v>0</v>
      </c>
    </row>
    <row r="74" customFormat="false" ht="15" hidden="false" customHeight="false" outlineLevel="0" collapsed="false">
      <c r="A74" s="10" t="str">
        <f aca="false">RIGHT('Raw Data Consolidated'!A143, LEN('Raw Data Consolidated'!A143) - FIND("|", 'Raw Data Consolidated'!A143) - 1)</f>
        <v>SGST</v>
      </c>
      <c r="B74" s="11" t="n">
        <f aca="false">'Raw Data Consolidated'!B143</f>
        <v>0</v>
      </c>
      <c r="C74" s="11" t="n">
        <f aca="false">'Raw Data Consolidated'!C143</f>
        <v>0</v>
      </c>
      <c r="D74" s="11" t="n">
        <f aca="false">'Raw Data Consolidated'!D143</f>
        <v>0</v>
      </c>
      <c r="E74" s="11" t="n">
        <f aca="false">'Raw Data Consolidated'!E143</f>
        <v>0</v>
      </c>
      <c r="F74" s="11" t="n">
        <f aca="false">'Raw Data Consolidated'!F143</f>
        <v>0</v>
      </c>
      <c r="G74" s="11" t="n">
        <f aca="false">'Raw Data Consolidated'!G143</f>
        <v>0</v>
      </c>
      <c r="H74" s="11" t="n">
        <f aca="false">'Raw Data Consolidated'!H143</f>
        <v>0</v>
      </c>
      <c r="I74" s="11" t="n">
        <f aca="false">'Raw Data Consolidated'!I143</f>
        <v>0</v>
      </c>
      <c r="J74" s="11" t="n">
        <f aca="false">'Raw Data Consolidated'!J143</f>
        <v>0</v>
      </c>
      <c r="K74" s="11" t="n">
        <f aca="false">'Raw Data Consolidated'!K143</f>
        <v>0</v>
      </c>
      <c r="L74" s="11" t="n">
        <f aca="false">'Raw Data Consolidated'!L143</f>
        <v>0</v>
      </c>
      <c r="M74" s="11" t="n">
        <f aca="false">'Raw Data Consolidated'!M143</f>
        <v>0</v>
      </c>
      <c r="N74" s="12" t="n">
        <f aca="false">SUM(B74:M74)</f>
        <v>0</v>
      </c>
    </row>
    <row r="75" customFormat="false" ht="15.75" hidden="false" customHeight="true" outlineLevel="0" collapsed="false">
      <c r="A75" s="13" t="str">
        <f aca="false">RIGHT('Raw Data Consolidated'!A144, LEN('Raw Data Consolidated'!A144) - FIND("|", 'Raw Data Consolidated'!A144) - 1)</f>
        <v>Cess</v>
      </c>
      <c r="B75" s="14" t="n">
        <f aca="false">'Raw Data Consolidated'!B144</f>
        <v>0</v>
      </c>
      <c r="C75" s="14" t="n">
        <f aca="false">'Raw Data Consolidated'!C144</f>
        <v>0</v>
      </c>
      <c r="D75" s="14" t="n">
        <f aca="false">'Raw Data Consolidated'!D144</f>
        <v>0</v>
      </c>
      <c r="E75" s="14" t="n">
        <f aca="false">'Raw Data Consolidated'!E144</f>
        <v>0</v>
      </c>
      <c r="F75" s="14" t="n">
        <f aca="false">'Raw Data Consolidated'!F144</f>
        <v>0</v>
      </c>
      <c r="G75" s="14" t="n">
        <f aca="false">'Raw Data Consolidated'!G144</f>
        <v>0</v>
      </c>
      <c r="H75" s="14" t="n">
        <f aca="false">'Raw Data Consolidated'!H144</f>
        <v>0</v>
      </c>
      <c r="I75" s="14" t="n">
        <f aca="false">'Raw Data Consolidated'!I144</f>
        <v>0</v>
      </c>
      <c r="J75" s="14" t="n">
        <f aca="false">'Raw Data Consolidated'!J144</f>
        <v>0</v>
      </c>
      <c r="K75" s="14" t="n">
        <f aca="false">'Raw Data Consolidated'!K144</f>
        <v>0</v>
      </c>
      <c r="L75" s="14" t="n">
        <f aca="false">'Raw Data Consolidated'!L144</f>
        <v>0</v>
      </c>
      <c r="M75" s="14" t="n">
        <f aca="false">'Raw Data Consolidated'!M144</f>
        <v>0</v>
      </c>
      <c r="N75" s="15" t="n">
        <f aca="false">SUM(B75:M75)</f>
        <v>0</v>
      </c>
    </row>
    <row r="76" customFormat="false" ht="15.75" hidden="false" customHeight="true" outlineLevel="0" collapsed="false"/>
    <row r="77" customFormat="false" ht="15.75" hidden="false" customHeight="true" outlineLevel="0" collapsed="false">
      <c r="A77" s="17" t="str">
        <f aca="false">LEFT('Raw Data Consolidated'!A145, FIND("|", 'Raw Data Consolidated'!A145) -1)</f>
        <v>4 (D) Ineligible ITC - (2) Others </v>
      </c>
      <c r="B77" s="17"/>
      <c r="C77" s="17"/>
      <c r="D77" s="17"/>
      <c r="E77" s="17"/>
      <c r="F77" s="17"/>
      <c r="G77" s="17"/>
      <c r="H77" s="17"/>
      <c r="I77" s="17"/>
      <c r="J77" s="17"/>
      <c r="K77" s="17"/>
      <c r="L77" s="17"/>
      <c r="M77" s="17"/>
      <c r="N77" s="17"/>
    </row>
    <row r="78" customFormat="false" ht="15" hidden="false" customHeight="false" outlineLevel="0" collapsed="false">
      <c r="A78" s="10" t="str">
        <f aca="false">RIGHT('Raw Data Consolidated'!A145, LEN('Raw Data Consolidated'!A145) - FIND("|", 'Raw Data Consolidated'!A145) - 1)</f>
        <v>IGST</v>
      </c>
      <c r="B78" s="11" t="n">
        <f aca="false">'Raw Data Consolidated'!B145</f>
        <v>0</v>
      </c>
      <c r="C78" s="11" t="n">
        <f aca="false">'Raw Data Consolidated'!C145</f>
        <v>0</v>
      </c>
      <c r="D78" s="11" t="n">
        <f aca="false">'Raw Data Consolidated'!D145</f>
        <v>0</v>
      </c>
      <c r="E78" s="11" t="n">
        <f aca="false">'Raw Data Consolidated'!E145</f>
        <v>0</v>
      </c>
      <c r="F78" s="11" t="n">
        <f aca="false">'Raw Data Consolidated'!F145</f>
        <v>0</v>
      </c>
      <c r="G78" s="11" t="n">
        <f aca="false">'Raw Data Consolidated'!G145</f>
        <v>0</v>
      </c>
      <c r="H78" s="11" t="n">
        <f aca="false">'Raw Data Consolidated'!H145</f>
        <v>0</v>
      </c>
      <c r="I78" s="11" t="n">
        <f aca="false">'Raw Data Consolidated'!I145</f>
        <v>0</v>
      </c>
      <c r="J78" s="11" t="n">
        <f aca="false">'Raw Data Consolidated'!J145</f>
        <v>0</v>
      </c>
      <c r="K78" s="11" t="n">
        <f aca="false">'Raw Data Consolidated'!K145</f>
        <v>0</v>
      </c>
      <c r="L78" s="11" t="n">
        <f aca="false">'Raw Data Consolidated'!L145</f>
        <v>0</v>
      </c>
      <c r="M78" s="11" t="n">
        <f aca="false">'Raw Data Consolidated'!M145</f>
        <v>0</v>
      </c>
      <c r="N78" s="12" t="n">
        <f aca="false">SUM(B78:M78)</f>
        <v>0</v>
      </c>
    </row>
    <row r="79" customFormat="false" ht="15" hidden="false" customHeight="false" outlineLevel="0" collapsed="false">
      <c r="A79" s="10" t="str">
        <f aca="false">RIGHT('Raw Data Consolidated'!A146, LEN('Raw Data Consolidated'!A146) - FIND("|", 'Raw Data Consolidated'!A146) - 1)</f>
        <v>CGST</v>
      </c>
      <c r="B79" s="11" t="n">
        <f aca="false">'Raw Data Consolidated'!B146</f>
        <v>0</v>
      </c>
      <c r="C79" s="11" t="n">
        <f aca="false">'Raw Data Consolidated'!C146</f>
        <v>0</v>
      </c>
      <c r="D79" s="11" t="n">
        <f aca="false">'Raw Data Consolidated'!D146</f>
        <v>0</v>
      </c>
      <c r="E79" s="11" t="n">
        <f aca="false">'Raw Data Consolidated'!E146</f>
        <v>0</v>
      </c>
      <c r="F79" s="11" t="n">
        <f aca="false">'Raw Data Consolidated'!F146</f>
        <v>0</v>
      </c>
      <c r="G79" s="11" t="n">
        <f aca="false">'Raw Data Consolidated'!G146</f>
        <v>0</v>
      </c>
      <c r="H79" s="11" t="n">
        <f aca="false">'Raw Data Consolidated'!H146</f>
        <v>0</v>
      </c>
      <c r="I79" s="11" t="n">
        <f aca="false">'Raw Data Consolidated'!I146</f>
        <v>0</v>
      </c>
      <c r="J79" s="11" t="n">
        <f aca="false">'Raw Data Consolidated'!J146</f>
        <v>0</v>
      </c>
      <c r="K79" s="11" t="n">
        <f aca="false">'Raw Data Consolidated'!K146</f>
        <v>0</v>
      </c>
      <c r="L79" s="11" t="n">
        <f aca="false">'Raw Data Consolidated'!L146</f>
        <v>0</v>
      </c>
      <c r="M79" s="11" t="n">
        <f aca="false">'Raw Data Consolidated'!M146</f>
        <v>0</v>
      </c>
      <c r="N79" s="12" t="n">
        <f aca="false">SUM(B79:M79)</f>
        <v>0</v>
      </c>
    </row>
    <row r="80" customFormat="false" ht="15" hidden="false" customHeight="false" outlineLevel="0" collapsed="false">
      <c r="A80" s="10" t="str">
        <f aca="false">RIGHT('Raw Data Consolidated'!A147, LEN('Raw Data Consolidated'!A147) - FIND("|", 'Raw Data Consolidated'!A147) - 1)</f>
        <v>SGST</v>
      </c>
      <c r="B80" s="11" t="n">
        <f aca="false">'Raw Data Consolidated'!B147</f>
        <v>0</v>
      </c>
      <c r="C80" s="11" t="n">
        <f aca="false">'Raw Data Consolidated'!C147</f>
        <v>0</v>
      </c>
      <c r="D80" s="11" t="n">
        <f aca="false">'Raw Data Consolidated'!D147</f>
        <v>0</v>
      </c>
      <c r="E80" s="11" t="n">
        <f aca="false">'Raw Data Consolidated'!E147</f>
        <v>0</v>
      </c>
      <c r="F80" s="11" t="n">
        <f aca="false">'Raw Data Consolidated'!F147</f>
        <v>0</v>
      </c>
      <c r="G80" s="11" t="n">
        <f aca="false">'Raw Data Consolidated'!G147</f>
        <v>0</v>
      </c>
      <c r="H80" s="11" t="n">
        <f aca="false">'Raw Data Consolidated'!H147</f>
        <v>0</v>
      </c>
      <c r="I80" s="11" t="n">
        <f aca="false">'Raw Data Consolidated'!I147</f>
        <v>0</v>
      </c>
      <c r="J80" s="11" t="n">
        <f aca="false">'Raw Data Consolidated'!J147</f>
        <v>0</v>
      </c>
      <c r="K80" s="11" t="n">
        <f aca="false">'Raw Data Consolidated'!K147</f>
        <v>0</v>
      </c>
      <c r="L80" s="11" t="n">
        <f aca="false">'Raw Data Consolidated'!L147</f>
        <v>0</v>
      </c>
      <c r="M80" s="11" t="n">
        <f aca="false">'Raw Data Consolidated'!M147</f>
        <v>0</v>
      </c>
      <c r="N80" s="12" t="n">
        <f aca="false">SUM(B80:M80)</f>
        <v>0</v>
      </c>
    </row>
    <row r="81" customFormat="false" ht="15.75" hidden="false" customHeight="true" outlineLevel="0" collapsed="false">
      <c r="A81" s="13" t="str">
        <f aca="false">RIGHT('Raw Data Consolidated'!A148, LEN('Raw Data Consolidated'!A148) - FIND("|", 'Raw Data Consolidated'!A148) - 1)</f>
        <v>Cess</v>
      </c>
      <c r="B81" s="14" t="n">
        <f aca="false">'Raw Data Consolidated'!B148</f>
        <v>0</v>
      </c>
      <c r="C81" s="14" t="n">
        <f aca="false">'Raw Data Consolidated'!C148</f>
        <v>0</v>
      </c>
      <c r="D81" s="14" t="n">
        <f aca="false">'Raw Data Consolidated'!D148</f>
        <v>0</v>
      </c>
      <c r="E81" s="14" t="n">
        <f aca="false">'Raw Data Consolidated'!E148</f>
        <v>0</v>
      </c>
      <c r="F81" s="14" t="n">
        <f aca="false">'Raw Data Consolidated'!F148</f>
        <v>0</v>
      </c>
      <c r="G81" s="14" t="n">
        <f aca="false">'Raw Data Consolidated'!G148</f>
        <v>0</v>
      </c>
      <c r="H81" s="14" t="n">
        <f aca="false">'Raw Data Consolidated'!H148</f>
        <v>0</v>
      </c>
      <c r="I81" s="14" t="n">
        <f aca="false">'Raw Data Consolidated'!I148</f>
        <v>0</v>
      </c>
      <c r="J81" s="14" t="n">
        <f aca="false">'Raw Data Consolidated'!J148</f>
        <v>0</v>
      </c>
      <c r="K81" s="14" t="n">
        <f aca="false">'Raw Data Consolidated'!K148</f>
        <v>0</v>
      </c>
      <c r="L81" s="14" t="n">
        <f aca="false">'Raw Data Consolidated'!L148</f>
        <v>0</v>
      </c>
      <c r="M81" s="14" t="n">
        <f aca="false">'Raw Data Consolidated'!M148</f>
        <v>0</v>
      </c>
      <c r="N81" s="15" t="n">
        <f aca="false">SUM(B81:M81)</f>
        <v>0</v>
      </c>
    </row>
    <row r="82" customFormat="false" ht="15.75" hidden="false" customHeight="true" outlineLevel="0" collapsed="false"/>
    <row r="83" customFormat="false" ht="15.75" hidden="false" customHeight="true" outlineLevel="0" collapsed="false">
      <c r="A83" s="17" t="str">
        <f aca="false">LEFT('Raw Data Consolidated'!A149,FIND("|",'Raw Data Consolidated'!A149)-1)</f>
        <v>5 - Value of Exempt, Nil-Rated Inward Supply </v>
      </c>
      <c r="B83" s="17"/>
      <c r="C83" s="17"/>
      <c r="D83" s="17"/>
      <c r="E83" s="17"/>
      <c r="F83" s="17"/>
      <c r="G83" s="17"/>
      <c r="H83" s="17"/>
      <c r="I83" s="17"/>
      <c r="J83" s="17"/>
      <c r="K83" s="17"/>
      <c r="L83" s="17"/>
      <c r="M83" s="17"/>
      <c r="N83" s="17"/>
    </row>
    <row r="84" customFormat="false" ht="15" hidden="false" customHeight="false" outlineLevel="0" collapsed="false">
      <c r="A84" s="10" t="str">
        <f aca="false">RIGHT('Raw Data Consolidated'!A149, LEN('Raw Data Consolidated'!A149) - FIND("|", 'Raw Data Consolidated'!A149) - 1)</f>
        <v>Intra-State</v>
      </c>
      <c r="B84" s="11" t="n">
        <f aca="false">'Raw Data Consolidated'!B149</f>
        <v>0</v>
      </c>
      <c r="C84" s="11" t="n">
        <f aca="false">'Raw Data Consolidated'!C149</f>
        <v>0</v>
      </c>
      <c r="D84" s="11" t="n">
        <f aca="false">'Raw Data Consolidated'!D149</f>
        <v>0</v>
      </c>
      <c r="E84" s="11" t="n">
        <f aca="false">'Raw Data Consolidated'!E149</f>
        <v>0</v>
      </c>
      <c r="F84" s="11" t="n">
        <f aca="false">'Raw Data Consolidated'!F149</f>
        <v>0</v>
      </c>
      <c r="G84" s="11" t="n">
        <f aca="false">'Raw Data Consolidated'!G149</f>
        <v>0</v>
      </c>
      <c r="H84" s="11" t="n">
        <f aca="false">'Raw Data Consolidated'!H149</f>
        <v>0</v>
      </c>
      <c r="I84" s="11" t="n">
        <f aca="false">'Raw Data Consolidated'!I149</f>
        <v>0</v>
      </c>
      <c r="J84" s="11" t="n">
        <f aca="false">'Raw Data Consolidated'!J149</f>
        <v>0</v>
      </c>
      <c r="K84" s="11" t="n">
        <f aca="false">'Raw Data Consolidated'!K149</f>
        <v>0</v>
      </c>
      <c r="L84" s="11" t="n">
        <f aca="false">'Raw Data Consolidated'!L149</f>
        <v>0</v>
      </c>
      <c r="M84" s="11" t="n">
        <f aca="false">'Raw Data Consolidated'!M149</f>
        <v>0</v>
      </c>
      <c r="N84" s="12" t="n">
        <f aca="false">SUM(B84:M84)</f>
        <v>0</v>
      </c>
    </row>
    <row r="85" customFormat="false" ht="15.75" hidden="false" customHeight="true" outlineLevel="0" collapsed="false">
      <c r="A85" s="13" t="str">
        <f aca="false">RIGHT('Raw Data Consolidated'!A150, LEN('Raw Data Consolidated'!A150) - FIND("|", 'Raw Data Consolidated'!A150) - 1)</f>
        <v>Inter-State</v>
      </c>
      <c r="B85" s="14" t="n">
        <f aca="false">'Raw Data Consolidated'!B150</f>
        <v>0</v>
      </c>
      <c r="C85" s="14" t="n">
        <f aca="false">'Raw Data Consolidated'!C150</f>
        <v>0</v>
      </c>
      <c r="D85" s="14" t="n">
        <f aca="false">'Raw Data Consolidated'!D150</f>
        <v>0</v>
      </c>
      <c r="E85" s="14" t="n">
        <f aca="false">'Raw Data Consolidated'!E150</f>
        <v>0</v>
      </c>
      <c r="F85" s="14" t="n">
        <f aca="false">'Raw Data Consolidated'!F150</f>
        <v>0</v>
      </c>
      <c r="G85" s="14" t="n">
        <f aca="false">'Raw Data Consolidated'!G150</f>
        <v>0</v>
      </c>
      <c r="H85" s="14" t="n">
        <f aca="false">'Raw Data Consolidated'!H150</f>
        <v>0</v>
      </c>
      <c r="I85" s="14" t="n">
        <f aca="false">'Raw Data Consolidated'!I150</f>
        <v>0</v>
      </c>
      <c r="J85" s="14" t="n">
        <f aca="false">'Raw Data Consolidated'!J150</f>
        <v>0</v>
      </c>
      <c r="K85" s="14" t="n">
        <f aca="false">'Raw Data Consolidated'!K150</f>
        <v>0</v>
      </c>
      <c r="L85" s="14" t="n">
        <f aca="false">'Raw Data Consolidated'!L150</f>
        <v>0</v>
      </c>
      <c r="M85" s="14" t="n">
        <f aca="false">'Raw Data Consolidated'!M150</f>
        <v>0</v>
      </c>
      <c r="N85" s="15" t="n">
        <f aca="false">SUM(B85:M85)</f>
        <v>0</v>
      </c>
    </row>
    <row r="86" customFormat="false" ht="15.75" hidden="false" customHeight="true" outlineLevel="0" collapsed="false"/>
    <row r="87" customFormat="false" ht="15.75" hidden="false" customHeight="true" outlineLevel="0" collapsed="false">
      <c r="A87" s="17" t="str">
        <f aca="false">LEFT('Raw Data Consolidated'!A151,FIND("|",'Raw Data Consolidated'!A151)-1)</f>
        <v>5 - Value of Non-GST Inward Supply </v>
      </c>
      <c r="B87" s="17"/>
      <c r="C87" s="17"/>
      <c r="D87" s="17"/>
      <c r="E87" s="17"/>
      <c r="F87" s="17"/>
      <c r="G87" s="17"/>
      <c r="H87" s="17"/>
      <c r="I87" s="17"/>
      <c r="J87" s="17"/>
      <c r="K87" s="17"/>
      <c r="L87" s="17"/>
      <c r="M87" s="17"/>
      <c r="N87" s="17"/>
    </row>
    <row r="88" customFormat="false" ht="15" hidden="false" customHeight="false" outlineLevel="0" collapsed="false">
      <c r="A88" s="10" t="str">
        <f aca="false">RIGHT('Raw Data Consolidated'!A151, LEN('Raw Data Consolidated'!A151) - FIND("|", 'Raw Data Consolidated'!A151) - 1)</f>
        <v>Intra-State</v>
      </c>
      <c r="B88" s="11" t="n">
        <f aca="false">'Raw Data Consolidated'!B151</f>
        <v>0</v>
      </c>
      <c r="C88" s="11" t="n">
        <f aca="false">'Raw Data Consolidated'!C151</f>
        <v>0</v>
      </c>
      <c r="D88" s="11" t="n">
        <f aca="false">'Raw Data Consolidated'!D151</f>
        <v>0</v>
      </c>
      <c r="E88" s="11" t="n">
        <f aca="false">'Raw Data Consolidated'!E151</f>
        <v>0</v>
      </c>
      <c r="F88" s="11" t="n">
        <f aca="false">'Raw Data Consolidated'!F151</f>
        <v>0</v>
      </c>
      <c r="G88" s="11" t="n">
        <f aca="false">'Raw Data Consolidated'!G151</f>
        <v>0</v>
      </c>
      <c r="H88" s="11" t="n">
        <f aca="false">'Raw Data Consolidated'!H151</f>
        <v>0</v>
      </c>
      <c r="I88" s="11" t="n">
        <f aca="false">'Raw Data Consolidated'!I151</f>
        <v>0</v>
      </c>
      <c r="J88" s="11" t="n">
        <f aca="false">'Raw Data Consolidated'!J151</f>
        <v>0</v>
      </c>
      <c r="K88" s="11" t="n">
        <f aca="false">'Raw Data Consolidated'!K151</f>
        <v>0</v>
      </c>
      <c r="L88" s="11" t="n">
        <f aca="false">'Raw Data Consolidated'!L151</f>
        <v>0</v>
      </c>
      <c r="M88" s="11" t="n">
        <f aca="false">'Raw Data Consolidated'!M151</f>
        <v>0</v>
      </c>
      <c r="N88" s="12" t="n">
        <f aca="false">SUM(B88:M88)</f>
        <v>0</v>
      </c>
    </row>
    <row r="89" customFormat="false" ht="15.75" hidden="false" customHeight="true" outlineLevel="0" collapsed="false">
      <c r="A89" s="13" t="str">
        <f aca="false">RIGHT('Raw Data Consolidated'!A152, LEN('Raw Data Consolidated'!A152) - FIND("|", 'Raw Data Consolidated'!A152) - 1)</f>
        <v>Inter-State</v>
      </c>
      <c r="B89" s="14" t="n">
        <f aca="false">'Raw Data Consolidated'!B152</f>
        <v>0</v>
      </c>
      <c r="C89" s="14" t="n">
        <f aca="false">'Raw Data Consolidated'!C152</f>
        <v>0</v>
      </c>
      <c r="D89" s="14" t="n">
        <f aca="false">'Raw Data Consolidated'!D152</f>
        <v>0</v>
      </c>
      <c r="E89" s="14" t="n">
        <f aca="false">'Raw Data Consolidated'!E152</f>
        <v>0</v>
      </c>
      <c r="F89" s="14" t="n">
        <f aca="false">'Raw Data Consolidated'!F152</f>
        <v>0</v>
      </c>
      <c r="G89" s="14" t="n">
        <f aca="false">'Raw Data Consolidated'!G152</f>
        <v>0</v>
      </c>
      <c r="H89" s="14" t="n">
        <f aca="false">'Raw Data Consolidated'!H152</f>
        <v>0</v>
      </c>
      <c r="I89" s="14" t="n">
        <f aca="false">'Raw Data Consolidated'!I152</f>
        <v>0</v>
      </c>
      <c r="J89" s="14" t="n">
        <f aca="false">'Raw Data Consolidated'!J152</f>
        <v>0</v>
      </c>
      <c r="K89" s="14" t="n">
        <f aca="false">'Raw Data Consolidated'!K152</f>
        <v>0</v>
      </c>
      <c r="L89" s="14" t="n">
        <f aca="false">'Raw Data Consolidated'!L152</f>
        <v>0</v>
      </c>
      <c r="M89" s="14" t="n">
        <f aca="false">'Raw Data Consolidated'!M152</f>
        <v>0</v>
      </c>
      <c r="N89" s="15" t="n">
        <f aca="false">SUM(B89:M89)</f>
        <v>0</v>
      </c>
    </row>
    <row r="90" customFormat="false" ht="15.75" hidden="false" customHeight="true" outlineLevel="0" collapsed="false">
      <c r="A90" s="18"/>
      <c r="B90" s="11"/>
      <c r="C90" s="11"/>
      <c r="D90" s="11"/>
      <c r="E90" s="11"/>
      <c r="F90" s="11"/>
      <c r="G90" s="11"/>
      <c r="H90" s="11"/>
      <c r="I90" s="11"/>
      <c r="J90" s="11"/>
      <c r="K90" s="11"/>
      <c r="L90" s="11"/>
      <c r="M90" s="11"/>
      <c r="N90" s="19"/>
    </row>
    <row r="91" customFormat="false" ht="15.75" hidden="false" customHeight="true" outlineLevel="0" collapsed="false">
      <c r="A91" s="20" t="str">
        <f aca="false">LEFT('Raw Data Consolidated'!A163, FIND("|", 'Raw Data Consolidated'!A163) -1)</f>
        <v>6.1 Payment of Tax - Tax paid in Cash </v>
      </c>
      <c r="B91" s="20"/>
      <c r="C91" s="20"/>
      <c r="D91" s="20"/>
      <c r="E91" s="20"/>
      <c r="F91" s="20"/>
      <c r="G91" s="20"/>
      <c r="H91" s="20"/>
      <c r="I91" s="20"/>
      <c r="J91" s="20"/>
      <c r="K91" s="20"/>
      <c r="L91" s="20"/>
      <c r="M91" s="20"/>
      <c r="N91" s="20"/>
    </row>
    <row r="92" customFormat="false" ht="15" hidden="false" customHeight="false" outlineLevel="0" collapsed="false">
      <c r="A92" s="10" t="str">
        <f aca="false">RIGHT('Raw Data Consolidated'!A163, LEN('Raw Data Consolidated'!A163) - FIND("|", 'Raw Data Consolidated'!A163) - 1)</f>
        <v>IGST</v>
      </c>
      <c r="B92" s="11" t="n">
        <f aca="false">'Raw Data Consolidated'!B163</f>
        <v>0</v>
      </c>
      <c r="C92" s="11" t="n">
        <f aca="false">'Raw Data Consolidated'!C163</f>
        <v>0</v>
      </c>
      <c r="D92" s="11" t="n">
        <f aca="false">'Raw Data Consolidated'!D163</f>
        <v>0</v>
      </c>
      <c r="E92" s="11" t="n">
        <f aca="false">'Raw Data Consolidated'!E163</f>
        <v>24151602</v>
      </c>
      <c r="F92" s="11" t="n">
        <f aca="false">'Raw Data Consolidated'!F163</f>
        <v>5939622</v>
      </c>
      <c r="G92" s="11" t="n">
        <f aca="false">'Raw Data Consolidated'!G163</f>
        <v>11575313</v>
      </c>
      <c r="H92" s="11" t="n">
        <f aca="false">'Raw Data Consolidated'!H163</f>
        <v>1847187</v>
      </c>
      <c r="I92" s="11" t="n">
        <f aca="false">'Raw Data Consolidated'!I163</f>
        <v>0</v>
      </c>
      <c r="J92" s="11" t="n">
        <f aca="false">'Raw Data Consolidated'!J163</f>
        <v>17489980</v>
      </c>
      <c r="K92" s="11" t="n">
        <f aca="false">'Raw Data Consolidated'!K163</f>
        <v>41679544</v>
      </c>
      <c r="L92" s="11" t="n">
        <f aca="false">'Raw Data Consolidated'!L163</f>
        <v>6608539</v>
      </c>
      <c r="M92" s="11" t="n">
        <f aca="false">'Raw Data Consolidated'!M163</f>
        <v>25</v>
      </c>
      <c r="N92" s="12" t="n">
        <f aca="false">SUM(B92:M92)</f>
        <v>109291812</v>
      </c>
    </row>
    <row r="93" customFormat="false" ht="15" hidden="false" customHeight="false" outlineLevel="0" collapsed="false">
      <c r="A93" s="10" t="str">
        <f aca="false">RIGHT('Raw Data Consolidated'!A164, LEN('Raw Data Consolidated'!A164) - FIND("|", 'Raw Data Consolidated'!A164) - 1)</f>
        <v>CGST</v>
      </c>
      <c r="B93" s="11" t="n">
        <f aca="false">'Raw Data Consolidated'!B164</f>
        <v>0</v>
      </c>
      <c r="C93" s="11" t="n">
        <f aca="false">'Raw Data Consolidated'!C164</f>
        <v>0</v>
      </c>
      <c r="D93" s="11" t="n">
        <f aca="false">'Raw Data Consolidated'!D164</f>
        <v>0</v>
      </c>
      <c r="E93" s="11" t="n">
        <f aca="false">'Raw Data Consolidated'!E164</f>
        <v>0</v>
      </c>
      <c r="F93" s="11" t="n">
        <f aca="false">'Raw Data Consolidated'!F164</f>
        <v>77569</v>
      </c>
      <c r="G93" s="11" t="n">
        <f aca="false">'Raw Data Consolidated'!G164</f>
        <v>117161</v>
      </c>
      <c r="H93" s="11" t="n">
        <f aca="false">'Raw Data Consolidated'!H164</f>
        <v>48602</v>
      </c>
      <c r="I93" s="11" t="n">
        <f aca="false">'Raw Data Consolidated'!I164</f>
        <v>21129</v>
      </c>
      <c r="J93" s="11" t="n">
        <f aca="false">'Raw Data Consolidated'!J164</f>
        <v>0</v>
      </c>
      <c r="K93" s="11" t="n">
        <f aca="false">'Raw Data Consolidated'!K164</f>
        <v>31050</v>
      </c>
      <c r="L93" s="11" t="n">
        <f aca="false">'Raw Data Consolidated'!L164</f>
        <v>1189</v>
      </c>
      <c r="M93" s="11" t="n">
        <f aca="false">'Raw Data Consolidated'!M164</f>
        <v>21053</v>
      </c>
      <c r="N93" s="12" t="n">
        <f aca="false">SUM(B93:M93)</f>
        <v>317753</v>
      </c>
    </row>
    <row r="94" customFormat="false" ht="15" hidden="false" customHeight="false" outlineLevel="0" collapsed="false">
      <c r="A94" s="10" t="str">
        <f aca="false">RIGHT('Raw Data Consolidated'!A165, LEN('Raw Data Consolidated'!A165) - FIND("|", 'Raw Data Consolidated'!A165) - 1)</f>
        <v>SGST</v>
      </c>
      <c r="B94" s="11" t="n">
        <f aca="false">'Raw Data Consolidated'!B165</f>
        <v>0</v>
      </c>
      <c r="C94" s="11" t="n">
        <f aca="false">'Raw Data Consolidated'!C165</f>
        <v>0</v>
      </c>
      <c r="D94" s="11" t="n">
        <f aca="false">'Raw Data Consolidated'!D165</f>
        <v>0</v>
      </c>
      <c r="E94" s="11" t="n">
        <f aca="false">'Raw Data Consolidated'!E165</f>
        <v>0</v>
      </c>
      <c r="F94" s="11" t="n">
        <f aca="false">'Raw Data Consolidated'!F165</f>
        <v>77569</v>
      </c>
      <c r="G94" s="11" t="n">
        <f aca="false">'Raw Data Consolidated'!G165</f>
        <v>117161</v>
      </c>
      <c r="H94" s="11" t="n">
        <f aca="false">'Raw Data Consolidated'!H165</f>
        <v>48602</v>
      </c>
      <c r="I94" s="11" t="n">
        <f aca="false">'Raw Data Consolidated'!I165</f>
        <v>21129</v>
      </c>
      <c r="J94" s="11" t="n">
        <f aca="false">'Raw Data Consolidated'!J165</f>
        <v>0</v>
      </c>
      <c r="K94" s="11" t="n">
        <f aca="false">'Raw Data Consolidated'!K165</f>
        <v>31050</v>
      </c>
      <c r="L94" s="11" t="n">
        <f aca="false">'Raw Data Consolidated'!L165</f>
        <v>1189</v>
      </c>
      <c r="M94" s="11" t="n">
        <f aca="false">'Raw Data Consolidated'!M165</f>
        <v>21053</v>
      </c>
      <c r="N94" s="12" t="n">
        <f aca="false">SUM(B94:M94)</f>
        <v>317753</v>
      </c>
    </row>
    <row r="95" customFormat="false" ht="15.75" hidden="false" customHeight="true" outlineLevel="0" collapsed="false">
      <c r="A95" s="13" t="str">
        <f aca="false">RIGHT('Raw Data Consolidated'!A166, LEN('Raw Data Consolidated'!A166) - FIND("|", 'Raw Data Consolidated'!A166) - 1)</f>
        <v>Cess</v>
      </c>
      <c r="B95" s="14" t="n">
        <f aca="false">'Raw Data Consolidated'!B166</f>
        <v>0</v>
      </c>
      <c r="C95" s="14" t="n">
        <f aca="false">'Raw Data Consolidated'!C166</f>
        <v>0</v>
      </c>
      <c r="D95" s="14" t="n">
        <f aca="false">'Raw Data Consolidated'!D166</f>
        <v>0</v>
      </c>
      <c r="E95" s="14" t="n">
        <f aca="false">'Raw Data Consolidated'!E166</f>
        <v>0</v>
      </c>
      <c r="F95" s="14" t="n">
        <f aca="false">'Raw Data Consolidated'!F166</f>
        <v>0</v>
      </c>
      <c r="G95" s="14" t="n">
        <f aca="false">'Raw Data Consolidated'!G166</f>
        <v>0</v>
      </c>
      <c r="H95" s="14" t="n">
        <f aca="false">'Raw Data Consolidated'!H166</f>
        <v>0</v>
      </c>
      <c r="I95" s="14" t="n">
        <f aca="false">'Raw Data Consolidated'!I166</f>
        <v>0</v>
      </c>
      <c r="J95" s="14" t="n">
        <f aca="false">'Raw Data Consolidated'!J166</f>
        <v>0</v>
      </c>
      <c r="K95" s="14" t="n">
        <f aca="false">'Raw Data Consolidated'!K166</f>
        <v>0</v>
      </c>
      <c r="L95" s="14" t="n">
        <f aca="false">'Raw Data Consolidated'!L166</f>
        <v>0</v>
      </c>
      <c r="M95" s="14" t="n">
        <f aca="false">'Raw Data Consolidated'!M166</f>
        <v>0</v>
      </c>
      <c r="N95" s="15" t="n">
        <f aca="false">SUM(B95:M95)</f>
        <v>0</v>
      </c>
    </row>
    <row r="96" customFormat="false" ht="15.75" hidden="false" customHeight="true" outlineLevel="0" collapsed="false"/>
    <row r="97" customFormat="false" ht="15.75" hidden="false" customHeight="true" outlineLevel="0" collapsed="false">
      <c r="A97" s="20" t="s">
        <v>11</v>
      </c>
      <c r="B97" s="20"/>
      <c r="C97" s="20"/>
      <c r="D97" s="20"/>
      <c r="E97" s="20"/>
      <c r="F97" s="20"/>
      <c r="G97" s="20"/>
      <c r="H97" s="20"/>
      <c r="I97" s="20"/>
      <c r="J97" s="20"/>
      <c r="K97" s="20"/>
      <c r="L97" s="20"/>
      <c r="M97" s="20"/>
      <c r="N97" s="20"/>
    </row>
    <row r="98" customFormat="false" ht="15" hidden="false" customHeight="false" outlineLevel="0" collapsed="false">
      <c r="A98" s="10" t="str">
        <f aca="false">RIGHT('Raw Data Consolidated'!A173, LEN('Raw Data Consolidated'!A173) - FIND("-", 'Raw Data Consolidated'!A173) - 1)</f>
        <v>IGST using IGST</v>
      </c>
      <c r="B98" s="11" t="n">
        <f aca="false">'Raw Data Consolidated'!B173</f>
        <v>0</v>
      </c>
      <c r="C98" s="11" t="n">
        <f aca="false">'Raw Data Consolidated'!C173</f>
        <v>0</v>
      </c>
      <c r="D98" s="11" t="n">
        <f aca="false">'Raw Data Consolidated'!D173</f>
        <v>0</v>
      </c>
      <c r="E98" s="11" t="n">
        <f aca="false">'Raw Data Consolidated'!E173</f>
        <v>0</v>
      </c>
      <c r="F98" s="11" t="n">
        <f aca="false">'Raw Data Consolidated'!F173</f>
        <v>22999278</v>
      </c>
      <c r="G98" s="11" t="n">
        <f aca="false">'Raw Data Consolidated'!G173</f>
        <v>10266242</v>
      </c>
      <c r="H98" s="11" t="n">
        <f aca="false">'Raw Data Consolidated'!H173</f>
        <v>5372912</v>
      </c>
      <c r="I98" s="11" t="n">
        <f aca="false">'Raw Data Consolidated'!I173</f>
        <v>3273798</v>
      </c>
      <c r="J98" s="11" t="n">
        <f aca="false">'Raw Data Consolidated'!J173</f>
        <v>22974707</v>
      </c>
      <c r="K98" s="11" t="n">
        <f aca="false">'Raw Data Consolidated'!K173</f>
        <v>9630254</v>
      </c>
      <c r="L98" s="11" t="n">
        <f aca="false">'Raw Data Consolidated'!L173</f>
        <v>3935739</v>
      </c>
      <c r="M98" s="11" t="n">
        <f aca="false">'Raw Data Consolidated'!M173</f>
        <v>2127906</v>
      </c>
      <c r="N98" s="12" t="n">
        <f aca="false">SUM(B98:M98)</f>
        <v>80580836</v>
      </c>
    </row>
    <row r="99" customFormat="false" ht="15" hidden="false" customHeight="false" outlineLevel="0" collapsed="false">
      <c r="A99" s="10" t="str">
        <f aca="false">RIGHT('Raw Data Consolidated'!A174, LEN('Raw Data Consolidated'!A174) - FIND("-", 'Raw Data Consolidated'!A174) - 1)</f>
        <v>IGST using CGST</v>
      </c>
      <c r="B99" s="11" t="n">
        <f aca="false">'Raw Data Consolidated'!B174</f>
        <v>0</v>
      </c>
      <c r="C99" s="11" t="n">
        <f aca="false">'Raw Data Consolidated'!C174</f>
        <v>0</v>
      </c>
      <c r="D99" s="11" t="n">
        <f aca="false">'Raw Data Consolidated'!D174</f>
        <v>0</v>
      </c>
      <c r="E99" s="11" t="n">
        <f aca="false">'Raw Data Consolidated'!E174</f>
        <v>0</v>
      </c>
      <c r="F99" s="11" t="n">
        <f aca="false">'Raw Data Consolidated'!F174</f>
        <v>539154</v>
      </c>
      <c r="G99" s="11" t="n">
        <f aca="false">'Raw Data Consolidated'!G174</f>
        <v>5731583</v>
      </c>
      <c r="H99" s="11" t="n">
        <f aca="false">'Raw Data Consolidated'!H174</f>
        <v>460300</v>
      </c>
      <c r="I99" s="11" t="n">
        <f aca="false">'Raw Data Consolidated'!I174</f>
        <v>0</v>
      </c>
      <c r="J99" s="11" t="n">
        <f aca="false">'Raw Data Consolidated'!J174</f>
        <v>466588</v>
      </c>
      <c r="K99" s="11" t="n">
        <f aca="false">'Raw Data Consolidated'!K174</f>
        <v>256529</v>
      </c>
      <c r="L99" s="11" t="n">
        <f aca="false">'Raw Data Consolidated'!L174</f>
        <v>181410</v>
      </c>
      <c r="M99" s="11" t="n">
        <f aca="false">'Raw Data Consolidated'!M174</f>
        <v>0</v>
      </c>
      <c r="N99" s="12" t="n">
        <f aca="false">SUM(B99:M99)</f>
        <v>7635564</v>
      </c>
    </row>
    <row r="100" customFormat="false" ht="15" hidden="false" customHeight="false" outlineLevel="0" collapsed="false">
      <c r="A100" s="21" t="str">
        <f aca="false">RIGHT('Raw Data Consolidated'!A175, LEN('Raw Data Consolidated'!A175) - FIND("-", 'Raw Data Consolidated'!A175) - 1)</f>
        <v>IGST using SGST</v>
      </c>
      <c r="B100" s="11" t="n">
        <f aca="false">'Raw Data Consolidated'!B175</f>
        <v>0</v>
      </c>
      <c r="C100" s="11" t="n">
        <f aca="false">'Raw Data Consolidated'!C175</f>
        <v>0</v>
      </c>
      <c r="D100" s="11" t="n">
        <f aca="false">'Raw Data Consolidated'!D175</f>
        <v>0</v>
      </c>
      <c r="E100" s="11" t="n">
        <f aca="false">'Raw Data Consolidated'!E175</f>
        <v>0</v>
      </c>
      <c r="F100" s="11" t="n">
        <f aca="false">'Raw Data Consolidated'!F175</f>
        <v>539154</v>
      </c>
      <c r="G100" s="11" t="n">
        <f aca="false">'Raw Data Consolidated'!G175</f>
        <v>407018</v>
      </c>
      <c r="H100" s="11" t="n">
        <f aca="false">'Raw Data Consolidated'!H175</f>
        <v>460299</v>
      </c>
      <c r="I100" s="11" t="n">
        <f aca="false">'Raw Data Consolidated'!I175</f>
        <v>0</v>
      </c>
      <c r="J100" s="11" t="n">
        <f aca="false">'Raw Data Consolidated'!J175</f>
        <v>466589</v>
      </c>
      <c r="K100" s="11" t="n">
        <f aca="false">'Raw Data Consolidated'!K175</f>
        <v>256529</v>
      </c>
      <c r="L100" s="11" t="n">
        <f aca="false">'Raw Data Consolidated'!L175</f>
        <v>181410</v>
      </c>
      <c r="M100" s="11" t="n">
        <f aca="false">'Raw Data Consolidated'!M175</f>
        <v>0</v>
      </c>
      <c r="N100" s="12" t="n">
        <f aca="false">SUM(B100:M100)</f>
        <v>2310999</v>
      </c>
    </row>
    <row r="101" customFormat="false" ht="15" hidden="false" customHeight="false" outlineLevel="0" collapsed="false">
      <c r="A101" s="10" t="str">
        <f aca="false">RIGHT('Raw Data Consolidated'!A176, LEN('Raw Data Consolidated'!A176) - FIND("-", 'Raw Data Consolidated'!A176) - 1)</f>
        <v>CGST using IGST</v>
      </c>
      <c r="B101" s="11" t="n">
        <f aca="false">'Raw Data Consolidated'!B176</f>
        <v>0</v>
      </c>
      <c r="C101" s="11" t="n">
        <f aca="false">'Raw Data Consolidated'!C176</f>
        <v>0</v>
      </c>
      <c r="D101" s="11" t="n">
        <f aca="false">'Raw Data Consolidated'!D176</f>
        <v>0</v>
      </c>
      <c r="E101" s="11" t="n">
        <f aca="false">'Raw Data Consolidated'!E176</f>
        <v>0</v>
      </c>
      <c r="F101" s="11" t="n">
        <f aca="false">'Raw Data Consolidated'!F176</f>
        <v>0</v>
      </c>
      <c r="G101" s="11" t="n">
        <f aca="false">'Raw Data Consolidated'!G176</f>
        <v>0</v>
      </c>
      <c r="H101" s="11" t="n">
        <f aca="false">'Raw Data Consolidated'!H176</f>
        <v>0</v>
      </c>
      <c r="I101" s="11" t="n">
        <f aca="false">'Raw Data Consolidated'!I176</f>
        <v>0</v>
      </c>
      <c r="J101" s="11" t="n">
        <f aca="false">'Raw Data Consolidated'!J176</f>
        <v>0</v>
      </c>
      <c r="K101" s="11" t="n">
        <f aca="false">'Raw Data Consolidated'!K176</f>
        <v>0</v>
      </c>
      <c r="L101" s="11" t="n">
        <f aca="false">'Raw Data Consolidated'!L176</f>
        <v>0</v>
      </c>
      <c r="M101" s="11" t="n">
        <f aca="false">'Raw Data Consolidated'!M176</f>
        <v>0</v>
      </c>
      <c r="N101" s="12" t="n">
        <f aca="false">SUM(B101:M101)</f>
        <v>0</v>
      </c>
    </row>
    <row r="102" customFormat="false" ht="15" hidden="false" customHeight="false" outlineLevel="0" collapsed="false">
      <c r="A102" s="18" t="str">
        <f aca="false">RIGHT('Raw Data Consolidated'!A177, LEN('Raw Data Consolidated'!A177) - FIND("-", 'Raw Data Consolidated'!A177) - 1)</f>
        <v>CGST using CGST</v>
      </c>
      <c r="B102" s="11" t="n">
        <f aca="false">'Raw Data Consolidated'!B177</f>
        <v>0</v>
      </c>
      <c r="C102" s="11" t="n">
        <f aca="false">'Raw Data Consolidated'!C177</f>
        <v>0</v>
      </c>
      <c r="D102" s="11" t="n">
        <f aca="false">'Raw Data Consolidated'!D177</f>
        <v>0</v>
      </c>
      <c r="E102" s="11" t="n">
        <f aca="false">'Raw Data Consolidated'!E177</f>
        <v>0</v>
      </c>
      <c r="F102" s="11" t="n">
        <f aca="false">'Raw Data Consolidated'!F177</f>
        <v>0</v>
      </c>
      <c r="G102" s="11" t="n">
        <f aca="false">'Raw Data Consolidated'!G177</f>
        <v>0</v>
      </c>
      <c r="H102" s="11" t="n">
        <f aca="false">'Raw Data Consolidated'!H177</f>
        <v>0</v>
      </c>
      <c r="I102" s="11" t="n">
        <f aca="false">'Raw Data Consolidated'!I177</f>
        <v>653</v>
      </c>
      <c r="J102" s="11" t="n">
        <f aca="false">'Raw Data Consolidated'!J177</f>
        <v>5541</v>
      </c>
      <c r="K102" s="11" t="n">
        <f aca="false">'Raw Data Consolidated'!K177</f>
        <v>6030</v>
      </c>
      <c r="L102" s="11" t="n">
        <f aca="false">'Raw Data Consolidated'!L177</f>
        <v>1319</v>
      </c>
      <c r="M102" s="11" t="n">
        <f aca="false">'Raw Data Consolidated'!M177</f>
        <v>423</v>
      </c>
      <c r="N102" s="12" t="n">
        <f aca="false">SUM(B102:M102)</f>
        <v>13966</v>
      </c>
    </row>
    <row r="103" customFormat="false" ht="15" hidden="false" customHeight="false" outlineLevel="0" collapsed="false">
      <c r="A103" s="18" t="str">
        <f aca="false">RIGHT('Raw Data Consolidated'!A178, LEN('Raw Data Consolidated'!A178) - FIND("-", 'Raw Data Consolidated'!A178) - 1)</f>
        <v>SGST using IGST</v>
      </c>
      <c r="B103" s="11" t="n">
        <f aca="false">'Raw Data Consolidated'!B178</f>
        <v>0</v>
      </c>
      <c r="C103" s="11" t="n">
        <f aca="false">'Raw Data Consolidated'!C178</f>
        <v>0</v>
      </c>
      <c r="D103" s="11" t="n">
        <f aca="false">'Raw Data Consolidated'!D178</f>
        <v>0</v>
      </c>
      <c r="E103" s="11" t="n">
        <f aca="false">'Raw Data Consolidated'!E178</f>
        <v>0</v>
      </c>
      <c r="F103" s="11" t="n">
        <f aca="false">'Raw Data Consolidated'!F178</f>
        <v>0</v>
      </c>
      <c r="G103" s="11" t="n">
        <f aca="false">'Raw Data Consolidated'!G178</f>
        <v>0</v>
      </c>
      <c r="H103" s="11" t="n">
        <f aca="false">'Raw Data Consolidated'!H178</f>
        <v>0</v>
      </c>
      <c r="I103" s="11" t="n">
        <f aca="false">'Raw Data Consolidated'!I178</f>
        <v>0</v>
      </c>
      <c r="J103" s="11" t="n">
        <f aca="false">'Raw Data Consolidated'!J178</f>
        <v>0</v>
      </c>
      <c r="K103" s="11" t="n">
        <f aca="false">'Raw Data Consolidated'!K178</f>
        <v>0</v>
      </c>
      <c r="L103" s="11" t="n">
        <f aca="false">'Raw Data Consolidated'!L178</f>
        <v>0</v>
      </c>
      <c r="M103" s="11" t="n">
        <f aca="false">'Raw Data Consolidated'!M178</f>
        <v>0</v>
      </c>
      <c r="N103" s="12" t="n">
        <f aca="false">SUM(B103:M103)</f>
        <v>0</v>
      </c>
    </row>
    <row r="104" customFormat="false" ht="15" hidden="false" customHeight="false" outlineLevel="0" collapsed="false">
      <c r="A104" s="18" t="str">
        <f aca="false">RIGHT('Raw Data Consolidated'!A179, LEN('Raw Data Consolidated'!A179) - FIND("-", 'Raw Data Consolidated'!A179) - 1)</f>
        <v>SGST using SGST</v>
      </c>
      <c r="B104" s="11" t="n">
        <f aca="false">'Raw Data Consolidated'!B179</f>
        <v>0</v>
      </c>
      <c r="C104" s="11" t="n">
        <f aca="false">'Raw Data Consolidated'!C179</f>
        <v>0</v>
      </c>
      <c r="D104" s="11" t="n">
        <f aca="false">'Raw Data Consolidated'!D179</f>
        <v>0</v>
      </c>
      <c r="E104" s="11" t="n">
        <f aca="false">'Raw Data Consolidated'!E179</f>
        <v>0</v>
      </c>
      <c r="F104" s="11" t="n">
        <f aca="false">'Raw Data Consolidated'!F179</f>
        <v>0</v>
      </c>
      <c r="G104" s="11" t="n">
        <f aca="false">'Raw Data Consolidated'!G179</f>
        <v>0</v>
      </c>
      <c r="H104" s="11" t="n">
        <f aca="false">'Raw Data Consolidated'!H179</f>
        <v>0</v>
      </c>
      <c r="I104" s="11" t="n">
        <f aca="false">'Raw Data Consolidated'!I179</f>
        <v>653</v>
      </c>
      <c r="J104" s="11" t="n">
        <f aca="false">'Raw Data Consolidated'!J179</f>
        <v>5541</v>
      </c>
      <c r="K104" s="11" t="n">
        <f aca="false">'Raw Data Consolidated'!K179</f>
        <v>6030</v>
      </c>
      <c r="L104" s="11" t="n">
        <f aca="false">'Raw Data Consolidated'!L179</f>
        <v>1319</v>
      </c>
      <c r="M104" s="11" t="n">
        <f aca="false">'Raw Data Consolidated'!M179</f>
        <v>423</v>
      </c>
      <c r="N104" s="12" t="n">
        <f aca="false">SUM(B104:M104)</f>
        <v>13966</v>
      </c>
    </row>
    <row r="105" customFormat="false" ht="15.75" hidden="false" customHeight="true" outlineLevel="0" collapsed="false">
      <c r="A105" s="22" t="str">
        <f aca="false">RIGHT('Raw Data Consolidated'!A180, LEN('Raw Data Consolidated'!A180) - FIND("-", 'Raw Data Consolidated'!A180) - 1)</f>
        <v>Cess using Cess</v>
      </c>
      <c r="B105" s="14" t="n">
        <f aca="false">'Raw Data Consolidated'!B180</f>
        <v>0</v>
      </c>
      <c r="C105" s="14" t="n">
        <f aca="false">'Raw Data Consolidated'!C180</f>
        <v>0</v>
      </c>
      <c r="D105" s="14" t="n">
        <f aca="false">'Raw Data Consolidated'!D180</f>
        <v>0</v>
      </c>
      <c r="E105" s="14" t="n">
        <f aca="false">'Raw Data Consolidated'!E180</f>
        <v>0</v>
      </c>
      <c r="F105" s="14" t="n">
        <f aca="false">'Raw Data Consolidated'!F180</f>
        <v>0</v>
      </c>
      <c r="G105" s="14" t="n">
        <f aca="false">'Raw Data Consolidated'!G180</f>
        <v>0</v>
      </c>
      <c r="H105" s="14" t="n">
        <f aca="false">'Raw Data Consolidated'!H180</f>
        <v>0</v>
      </c>
      <c r="I105" s="14" t="n">
        <f aca="false">'Raw Data Consolidated'!I180</f>
        <v>0</v>
      </c>
      <c r="J105" s="14" t="n">
        <f aca="false">'Raw Data Consolidated'!J180</f>
        <v>0</v>
      </c>
      <c r="K105" s="14" t="n">
        <f aca="false">'Raw Data Consolidated'!K180</f>
        <v>0</v>
      </c>
      <c r="L105" s="14" t="n">
        <f aca="false">'Raw Data Consolidated'!L180</f>
        <v>0</v>
      </c>
      <c r="M105" s="14" t="n">
        <f aca="false">'Raw Data Consolidated'!M180</f>
        <v>0</v>
      </c>
      <c r="N105" s="15" t="n">
        <f aca="false">SUM(B105:M105)</f>
        <v>0</v>
      </c>
    </row>
    <row r="106" customFormat="false" ht="15.75" hidden="false" customHeight="true" outlineLevel="0" collapsed="false"/>
    <row r="107" customFormat="false" ht="15.75" hidden="false" customHeight="true" outlineLevel="0" collapsed="false">
      <c r="A107" s="20" t="s">
        <v>12</v>
      </c>
      <c r="B107" s="20"/>
      <c r="C107" s="20"/>
      <c r="D107" s="20"/>
      <c r="E107" s="20"/>
      <c r="F107" s="20"/>
      <c r="G107" s="20"/>
      <c r="H107" s="20"/>
      <c r="I107" s="20"/>
      <c r="J107" s="20"/>
      <c r="K107" s="20"/>
      <c r="L107" s="20"/>
      <c r="M107" s="20"/>
      <c r="N107" s="20"/>
    </row>
    <row r="108" customFormat="false" ht="15" hidden="false" customHeight="false" outlineLevel="0" collapsed="false">
      <c r="A108" s="10" t="s">
        <v>13</v>
      </c>
      <c r="B108" s="11" t="n">
        <f aca="false">B92+SUM(B98:B100)</f>
        <v>0</v>
      </c>
      <c r="C108" s="11" t="n">
        <f aca="false">C92+SUM(C98:C100)</f>
        <v>0</v>
      </c>
      <c r="D108" s="11" t="n">
        <f aca="false">D92+SUM(D98:D100)</f>
        <v>0</v>
      </c>
      <c r="E108" s="11" t="n">
        <f aca="false">E92+SUM(E98:E100)</f>
        <v>24151602</v>
      </c>
      <c r="F108" s="11" t="n">
        <f aca="false">F92+SUM(F98:F100)</f>
        <v>30017208</v>
      </c>
      <c r="G108" s="11" t="n">
        <f aca="false">G92+SUM(G98:G100)</f>
        <v>27980156</v>
      </c>
      <c r="H108" s="11" t="n">
        <f aca="false">H92+SUM(H98:H100)</f>
        <v>8140698</v>
      </c>
      <c r="I108" s="11" t="n">
        <f aca="false">I92+SUM(I98:I100)</f>
        <v>3273798</v>
      </c>
      <c r="J108" s="11" t="n">
        <f aca="false">J92+SUM(J98:J100)</f>
        <v>41397864</v>
      </c>
      <c r="K108" s="11" t="n">
        <f aca="false">K92+SUM(K98:K100)</f>
        <v>51822856</v>
      </c>
      <c r="L108" s="11" t="n">
        <f aca="false">L92+SUM(L98:L100)</f>
        <v>10907098</v>
      </c>
      <c r="M108" s="11" t="n">
        <f aca="false">M92+SUM(M98:M100)</f>
        <v>2127931</v>
      </c>
      <c r="N108" s="12" t="n">
        <f aca="false">SUM(B108:M108)</f>
        <v>199819211</v>
      </c>
    </row>
    <row r="109" customFormat="false" ht="15" hidden="false" customHeight="false" outlineLevel="0" collapsed="false">
      <c r="A109" s="10" t="s">
        <v>14</v>
      </c>
      <c r="B109" s="11" t="n">
        <f aca="false">B93+B101+B102</f>
        <v>0</v>
      </c>
      <c r="C109" s="11" t="n">
        <f aca="false">C93+C101+C102</f>
        <v>0</v>
      </c>
      <c r="D109" s="11" t="n">
        <f aca="false">D93+D101+D102</f>
        <v>0</v>
      </c>
      <c r="E109" s="11" t="n">
        <f aca="false">E93+E101+E102</f>
        <v>0</v>
      </c>
      <c r="F109" s="11" t="n">
        <f aca="false">F93+F101+F102</f>
        <v>77569</v>
      </c>
      <c r="G109" s="11" t="n">
        <f aca="false">G93+G101+G102</f>
        <v>117161</v>
      </c>
      <c r="H109" s="11" t="n">
        <f aca="false">H93+H101+H102</f>
        <v>48602</v>
      </c>
      <c r="I109" s="11" t="n">
        <f aca="false">I93+I101+I102</f>
        <v>21782</v>
      </c>
      <c r="J109" s="11" t="n">
        <f aca="false">J93+J101+J102</f>
        <v>5541</v>
      </c>
      <c r="K109" s="11" t="n">
        <f aca="false">K93+K101+K102</f>
        <v>37080</v>
      </c>
      <c r="L109" s="11" t="n">
        <f aca="false">L93+L101+L102</f>
        <v>2508</v>
      </c>
      <c r="M109" s="11" t="n">
        <f aca="false">M93+M101+M102</f>
        <v>21476</v>
      </c>
      <c r="N109" s="12" t="n">
        <f aca="false">SUM(B109:M109)</f>
        <v>331719</v>
      </c>
    </row>
    <row r="110" customFormat="false" ht="15" hidden="false" customHeight="false" outlineLevel="0" collapsed="false">
      <c r="A110" s="10" t="s">
        <v>15</v>
      </c>
      <c r="B110" s="11" t="n">
        <f aca="false">B94+B103+B104</f>
        <v>0</v>
      </c>
      <c r="C110" s="11" t="n">
        <f aca="false">C94+C103+C104</f>
        <v>0</v>
      </c>
      <c r="D110" s="11" t="n">
        <f aca="false">D94+D103+D104</f>
        <v>0</v>
      </c>
      <c r="E110" s="11" t="n">
        <f aca="false">E94+E103+E104</f>
        <v>0</v>
      </c>
      <c r="F110" s="11" t="n">
        <f aca="false">F94+F103+F104</f>
        <v>77569</v>
      </c>
      <c r="G110" s="11" t="n">
        <f aca="false">G94+G103+G104</f>
        <v>117161</v>
      </c>
      <c r="H110" s="11" t="n">
        <f aca="false">H94+H103+H104</f>
        <v>48602</v>
      </c>
      <c r="I110" s="11" t="n">
        <f aca="false">I94+I103+I104</f>
        <v>21782</v>
      </c>
      <c r="J110" s="11" t="n">
        <f aca="false">J94+J103+J104</f>
        <v>5541</v>
      </c>
      <c r="K110" s="11" t="n">
        <f aca="false">K94+K103+K104</f>
        <v>37080</v>
      </c>
      <c r="L110" s="11" t="n">
        <f aca="false">L94+L103+L104</f>
        <v>2508</v>
      </c>
      <c r="M110" s="11" t="n">
        <f aca="false">M94+M103+M104</f>
        <v>21476</v>
      </c>
      <c r="N110" s="12" t="n">
        <f aca="false">SUM(B110:M110)</f>
        <v>331719</v>
      </c>
    </row>
    <row r="111" customFormat="false" ht="15.75" hidden="false" customHeight="true" outlineLevel="0" collapsed="false">
      <c r="A111" s="13" t="s">
        <v>16</v>
      </c>
      <c r="B111" s="14" t="n">
        <f aca="false">B95+B105</f>
        <v>0</v>
      </c>
      <c r="C111" s="14" t="n">
        <f aca="false">C95+C105</f>
        <v>0</v>
      </c>
      <c r="D111" s="14" t="n">
        <f aca="false">D95+D105</f>
        <v>0</v>
      </c>
      <c r="E111" s="14" t="n">
        <f aca="false">E95+E105</f>
        <v>0</v>
      </c>
      <c r="F111" s="14" t="n">
        <f aca="false">F95+F105</f>
        <v>0</v>
      </c>
      <c r="G111" s="14" t="n">
        <f aca="false">G95+G105</f>
        <v>0</v>
      </c>
      <c r="H111" s="14" t="n">
        <f aca="false">H95+H105</f>
        <v>0</v>
      </c>
      <c r="I111" s="14" t="n">
        <f aca="false">I95+I105</f>
        <v>0</v>
      </c>
      <c r="J111" s="14" t="n">
        <f aca="false">J95+J105</f>
        <v>0</v>
      </c>
      <c r="K111" s="14" t="n">
        <f aca="false">K95+K105</f>
        <v>0</v>
      </c>
      <c r="L111" s="14" t="n">
        <f aca="false">L95+L105</f>
        <v>0</v>
      </c>
      <c r="M111" s="14" t="n">
        <f aca="false">M95+M105</f>
        <v>0</v>
      </c>
      <c r="N111" s="15" t="n">
        <f aca="false">SUM(B111:M111)</f>
        <v>0</v>
      </c>
    </row>
    <row r="112" customFormat="false" ht="15.75" hidden="false" customHeight="true" outlineLevel="0" collapsed="false"/>
    <row r="113" customFormat="false" ht="15.75" hidden="false" customHeight="true" outlineLevel="0" collapsed="false">
      <c r="A113" s="20" t="str">
        <f aca="false">LEFT('Raw Data Consolidated'!A167, FIND("|", 'Raw Data Consolidated'!A167) -1)</f>
        <v>6.1 Payment of Tax - Interest paid in Cash </v>
      </c>
      <c r="B113" s="20"/>
      <c r="C113" s="20"/>
      <c r="D113" s="20"/>
      <c r="E113" s="20"/>
      <c r="F113" s="20"/>
      <c r="G113" s="20"/>
      <c r="H113" s="20"/>
      <c r="I113" s="20"/>
      <c r="J113" s="20"/>
      <c r="K113" s="20"/>
      <c r="L113" s="20"/>
      <c r="M113" s="20"/>
      <c r="N113" s="20"/>
    </row>
    <row r="114" customFormat="false" ht="15" hidden="false" customHeight="false" outlineLevel="0" collapsed="false">
      <c r="A114" s="10" t="str">
        <f aca="false">RIGHT('Raw Data Consolidated'!A167, LEN('Raw Data Consolidated'!A167) - FIND("|", 'Raw Data Consolidated'!A167) - 1)</f>
        <v>IGST</v>
      </c>
      <c r="B114" s="11" t="n">
        <f aca="false">'Raw Data Consolidated'!B167</f>
        <v>0</v>
      </c>
      <c r="C114" s="11" t="n">
        <f aca="false">'Raw Data Consolidated'!C167</f>
        <v>0</v>
      </c>
      <c r="D114" s="11" t="n">
        <f aca="false">'Raw Data Consolidated'!D167</f>
        <v>0</v>
      </c>
      <c r="E114" s="11" t="n">
        <f aca="false">'Raw Data Consolidated'!E167</f>
        <v>0</v>
      </c>
      <c r="F114" s="11" t="n">
        <f aca="false">'Raw Data Consolidated'!F167</f>
        <v>0</v>
      </c>
      <c r="G114" s="11" t="n">
        <f aca="false">'Raw Data Consolidated'!G167</f>
        <v>0</v>
      </c>
      <c r="H114" s="11" t="n">
        <f aca="false">'Raw Data Consolidated'!H167</f>
        <v>0</v>
      </c>
      <c r="I114" s="11" t="n">
        <f aca="false">'Raw Data Consolidated'!I167</f>
        <v>0</v>
      </c>
      <c r="J114" s="11" t="n">
        <f aca="false">'Raw Data Consolidated'!J167</f>
        <v>0</v>
      </c>
      <c r="K114" s="11" t="n">
        <f aca="false">'Raw Data Consolidated'!K167</f>
        <v>0</v>
      </c>
      <c r="L114" s="11" t="n">
        <f aca="false">'Raw Data Consolidated'!L167</f>
        <v>0</v>
      </c>
      <c r="M114" s="11" t="n">
        <f aca="false">'Raw Data Consolidated'!M167</f>
        <v>0</v>
      </c>
      <c r="N114" s="12" t="n">
        <f aca="false">SUM(B114:M114)</f>
        <v>0</v>
      </c>
    </row>
    <row r="115" customFormat="false" ht="15" hidden="false" customHeight="false" outlineLevel="0" collapsed="false">
      <c r="A115" s="10" t="str">
        <f aca="false">RIGHT('Raw Data Consolidated'!A168, LEN('Raw Data Consolidated'!A168) - FIND("|", 'Raw Data Consolidated'!A168) - 1)</f>
        <v>CGST</v>
      </c>
      <c r="B115" s="11" t="n">
        <f aca="false">'Raw Data Consolidated'!B168</f>
        <v>0</v>
      </c>
      <c r="C115" s="11" t="n">
        <f aca="false">'Raw Data Consolidated'!C168</f>
        <v>0</v>
      </c>
      <c r="D115" s="11" t="n">
        <f aca="false">'Raw Data Consolidated'!D168</f>
        <v>0</v>
      </c>
      <c r="E115" s="11" t="n">
        <f aca="false">'Raw Data Consolidated'!E168</f>
        <v>0</v>
      </c>
      <c r="F115" s="11" t="n">
        <f aca="false">'Raw Data Consolidated'!F168</f>
        <v>0</v>
      </c>
      <c r="G115" s="11" t="n">
        <f aca="false">'Raw Data Consolidated'!G168</f>
        <v>0</v>
      </c>
      <c r="H115" s="11" t="n">
        <f aca="false">'Raw Data Consolidated'!H168</f>
        <v>0</v>
      </c>
      <c r="I115" s="11" t="n">
        <f aca="false">'Raw Data Consolidated'!I168</f>
        <v>0</v>
      </c>
      <c r="J115" s="11" t="n">
        <f aca="false">'Raw Data Consolidated'!J168</f>
        <v>0</v>
      </c>
      <c r="K115" s="11" t="n">
        <f aca="false">'Raw Data Consolidated'!K168</f>
        <v>0</v>
      </c>
      <c r="L115" s="11" t="n">
        <f aca="false">'Raw Data Consolidated'!L168</f>
        <v>0</v>
      </c>
      <c r="M115" s="11" t="n">
        <f aca="false">'Raw Data Consolidated'!M168</f>
        <v>0</v>
      </c>
      <c r="N115" s="12" t="n">
        <f aca="false">SUM(B115:M115)</f>
        <v>0</v>
      </c>
    </row>
    <row r="116" customFormat="false" ht="15" hidden="false" customHeight="false" outlineLevel="0" collapsed="false">
      <c r="A116" s="10" t="str">
        <f aca="false">RIGHT('Raw Data Consolidated'!A169, LEN('Raw Data Consolidated'!A169) - FIND("|", 'Raw Data Consolidated'!A169) - 1)</f>
        <v>SGST</v>
      </c>
      <c r="B116" s="11" t="n">
        <f aca="false">'Raw Data Consolidated'!B169</f>
        <v>0</v>
      </c>
      <c r="C116" s="11" t="n">
        <f aca="false">'Raw Data Consolidated'!C169</f>
        <v>0</v>
      </c>
      <c r="D116" s="11" t="n">
        <f aca="false">'Raw Data Consolidated'!D169</f>
        <v>0</v>
      </c>
      <c r="E116" s="11" t="n">
        <f aca="false">'Raw Data Consolidated'!E169</f>
        <v>0</v>
      </c>
      <c r="F116" s="11" t="n">
        <f aca="false">'Raw Data Consolidated'!F169</f>
        <v>0</v>
      </c>
      <c r="G116" s="11" t="n">
        <f aca="false">'Raw Data Consolidated'!G169</f>
        <v>0</v>
      </c>
      <c r="H116" s="11" t="n">
        <f aca="false">'Raw Data Consolidated'!H169</f>
        <v>0</v>
      </c>
      <c r="I116" s="11" t="n">
        <f aca="false">'Raw Data Consolidated'!I169</f>
        <v>0</v>
      </c>
      <c r="J116" s="11" t="n">
        <f aca="false">'Raw Data Consolidated'!J169</f>
        <v>0</v>
      </c>
      <c r="K116" s="11" t="n">
        <f aca="false">'Raw Data Consolidated'!K169</f>
        <v>0</v>
      </c>
      <c r="L116" s="11" t="n">
        <f aca="false">'Raw Data Consolidated'!L169</f>
        <v>0</v>
      </c>
      <c r="M116" s="11" t="n">
        <f aca="false">'Raw Data Consolidated'!M169</f>
        <v>0</v>
      </c>
      <c r="N116" s="12" t="n">
        <f aca="false">SUM(B116:M116)</f>
        <v>0</v>
      </c>
    </row>
    <row r="117" customFormat="false" ht="15.75" hidden="false" customHeight="true" outlineLevel="0" collapsed="false">
      <c r="A117" s="13" t="str">
        <f aca="false">RIGHT('Raw Data Consolidated'!A170, LEN('Raw Data Consolidated'!A170) - FIND("|", 'Raw Data Consolidated'!A170) - 1)</f>
        <v>Cess</v>
      </c>
      <c r="B117" s="14" t="n">
        <f aca="false">'Raw Data Consolidated'!B170</f>
        <v>0</v>
      </c>
      <c r="C117" s="14" t="n">
        <f aca="false">'Raw Data Consolidated'!C170</f>
        <v>0</v>
      </c>
      <c r="D117" s="14" t="n">
        <f aca="false">'Raw Data Consolidated'!D170</f>
        <v>0</v>
      </c>
      <c r="E117" s="14" t="n">
        <f aca="false">'Raw Data Consolidated'!E170</f>
        <v>0</v>
      </c>
      <c r="F117" s="14" t="n">
        <f aca="false">'Raw Data Consolidated'!F170</f>
        <v>0</v>
      </c>
      <c r="G117" s="14" t="n">
        <f aca="false">'Raw Data Consolidated'!G170</f>
        <v>0</v>
      </c>
      <c r="H117" s="14" t="n">
        <f aca="false">'Raw Data Consolidated'!H170</f>
        <v>0</v>
      </c>
      <c r="I117" s="14" t="n">
        <f aca="false">'Raw Data Consolidated'!I170</f>
        <v>0</v>
      </c>
      <c r="J117" s="14" t="n">
        <f aca="false">'Raw Data Consolidated'!J170</f>
        <v>0</v>
      </c>
      <c r="K117" s="14" t="n">
        <f aca="false">'Raw Data Consolidated'!K170</f>
        <v>0</v>
      </c>
      <c r="L117" s="14" t="n">
        <f aca="false">'Raw Data Consolidated'!L170</f>
        <v>0</v>
      </c>
      <c r="M117" s="14" t="n">
        <f aca="false">'Raw Data Consolidated'!M170</f>
        <v>0</v>
      </c>
      <c r="N117" s="15" t="n">
        <f aca="false">SUM(B117:M117)</f>
        <v>0</v>
      </c>
    </row>
    <row r="118" customFormat="false" ht="15.75" hidden="false" customHeight="true" outlineLevel="0" collapsed="false"/>
    <row r="119" customFormat="false" ht="15.75" hidden="false" customHeight="true" outlineLevel="0" collapsed="false">
      <c r="A119" s="20" t="str">
        <f aca="false">LEFT('Raw Data Consolidated'!A171,FIND("|",'Raw Data Consolidated'!A171)-1)</f>
        <v>6.1 Payment of Tax - Late Fee paid in Cash </v>
      </c>
      <c r="B119" s="20"/>
      <c r="C119" s="20"/>
      <c r="D119" s="20"/>
      <c r="E119" s="20"/>
      <c r="F119" s="20"/>
      <c r="G119" s="20"/>
      <c r="H119" s="20"/>
      <c r="I119" s="20"/>
      <c r="J119" s="20"/>
      <c r="K119" s="20"/>
      <c r="L119" s="20"/>
      <c r="M119" s="20"/>
      <c r="N119" s="20"/>
    </row>
    <row r="120" customFormat="false" ht="15" hidden="false" customHeight="false" outlineLevel="0" collapsed="false">
      <c r="A120" s="10" t="str">
        <f aca="false">RIGHT('Raw Data Consolidated'!A171, LEN('Raw Data Consolidated'!A171) - FIND("|", 'Raw Data Consolidated'!A171) - 1)</f>
        <v>CGST</v>
      </c>
      <c r="B120" s="11" t="n">
        <f aca="false">'Raw Data Consolidated'!B171</f>
        <v>0</v>
      </c>
      <c r="C120" s="11" t="n">
        <f aca="false">'Raw Data Consolidated'!C171</f>
        <v>0</v>
      </c>
      <c r="D120" s="11" t="n">
        <f aca="false">'Raw Data Consolidated'!D171</f>
        <v>0</v>
      </c>
      <c r="E120" s="11" t="n">
        <f aca="false">'Raw Data Consolidated'!E171</f>
        <v>0</v>
      </c>
      <c r="F120" s="11" t="n">
        <f aca="false">'Raw Data Consolidated'!F171</f>
        <v>0</v>
      </c>
      <c r="G120" s="11" t="n">
        <f aca="false">'Raw Data Consolidated'!G171</f>
        <v>0</v>
      </c>
      <c r="H120" s="11" t="n">
        <f aca="false">'Raw Data Consolidated'!H171</f>
        <v>0</v>
      </c>
      <c r="I120" s="11" t="n">
        <f aca="false">'Raw Data Consolidated'!I171</f>
        <v>0</v>
      </c>
      <c r="J120" s="11" t="n">
        <f aca="false">'Raw Data Consolidated'!J171</f>
        <v>0</v>
      </c>
      <c r="K120" s="11" t="n">
        <f aca="false">'Raw Data Consolidated'!K171</f>
        <v>0</v>
      </c>
      <c r="L120" s="11" t="n">
        <f aca="false">'Raw Data Consolidated'!L171</f>
        <v>0</v>
      </c>
      <c r="M120" s="11" t="n">
        <f aca="false">'Raw Data Consolidated'!M171</f>
        <v>0</v>
      </c>
      <c r="N120" s="12" t="n">
        <f aca="false">SUM(B120:M120)</f>
        <v>0</v>
      </c>
    </row>
    <row r="121" customFormat="false" ht="15.75" hidden="false" customHeight="true" outlineLevel="0" collapsed="false">
      <c r="A121" s="13" t="str">
        <f aca="false">RIGHT('Raw Data Consolidated'!A172, LEN('Raw Data Consolidated'!A172) - FIND("|", 'Raw Data Consolidated'!A172) - 1)</f>
        <v>SGST</v>
      </c>
      <c r="B121" s="14" t="n">
        <f aca="false">'Raw Data Consolidated'!B172</f>
        <v>0</v>
      </c>
      <c r="C121" s="14" t="n">
        <f aca="false">'Raw Data Consolidated'!C172</f>
        <v>0</v>
      </c>
      <c r="D121" s="14" t="n">
        <f aca="false">'Raw Data Consolidated'!D172</f>
        <v>0</v>
      </c>
      <c r="E121" s="14" t="n">
        <f aca="false">'Raw Data Consolidated'!E172</f>
        <v>0</v>
      </c>
      <c r="F121" s="14" t="n">
        <f aca="false">'Raw Data Consolidated'!F172</f>
        <v>0</v>
      </c>
      <c r="G121" s="14" t="n">
        <f aca="false">'Raw Data Consolidated'!G172</f>
        <v>0</v>
      </c>
      <c r="H121" s="14" t="n">
        <f aca="false">'Raw Data Consolidated'!H172</f>
        <v>0</v>
      </c>
      <c r="I121" s="14" t="n">
        <f aca="false">'Raw Data Consolidated'!I172</f>
        <v>0</v>
      </c>
      <c r="J121" s="14" t="n">
        <f aca="false">'Raw Data Consolidated'!J172</f>
        <v>0</v>
      </c>
      <c r="K121" s="14" t="n">
        <f aca="false">'Raw Data Consolidated'!K172</f>
        <v>0</v>
      </c>
      <c r="L121" s="14" t="n">
        <f aca="false">'Raw Data Consolidated'!L172</f>
        <v>0</v>
      </c>
      <c r="M121" s="14" t="n">
        <f aca="false">'Raw Data Consolidated'!M172</f>
        <v>0</v>
      </c>
      <c r="N121" s="15" t="n">
        <f aca="false">SUM(B121:M121)</f>
        <v>0</v>
      </c>
    </row>
  </sheetData>
  <mergeCells count="22">
    <mergeCell ref="A2:N2"/>
    <mergeCell ref="A9:N9"/>
    <mergeCell ref="A14:N14"/>
    <mergeCell ref="A17:N17"/>
    <mergeCell ref="A24:N24"/>
    <mergeCell ref="A27:N27"/>
    <mergeCell ref="A31:N31"/>
    <mergeCell ref="A35:N35"/>
    <mergeCell ref="A41:N41"/>
    <mergeCell ref="A47:N47"/>
    <mergeCell ref="A53:N53"/>
    <mergeCell ref="A59:N59"/>
    <mergeCell ref="A65:N65"/>
    <mergeCell ref="A71:N71"/>
    <mergeCell ref="A77:N77"/>
    <mergeCell ref="A83:N83"/>
    <mergeCell ref="A87:N87"/>
    <mergeCell ref="A91:N91"/>
    <mergeCell ref="A97:N97"/>
    <mergeCell ref="A107:N107"/>
    <mergeCell ref="A113:N113"/>
    <mergeCell ref="A119:N119"/>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N73"/>
  <sheetViews>
    <sheetView showFormulas="false" showGridLines="true" showRowColHeaders="true" showZeros="true" rightToLeft="false" tabSelected="false" showOutlineSymbols="true" defaultGridColor="true" view="normal" topLeftCell="A1" colorId="64" zoomScale="98" zoomScaleNormal="98" zoomScalePageLayoutView="100" workbookViewId="0">
      <pane xSplit="0" ySplit="1" topLeftCell="A2" activePane="bottomLeft" state="frozen"/>
      <selection pane="topLeft" activeCell="A1" activeCellId="0" sqref="A1"/>
      <selection pane="bottomLeft" activeCell="A1" activeCellId="0" sqref="A1"/>
    </sheetView>
  </sheetViews>
  <sheetFormatPr defaultRowHeight="15" zeroHeight="false" outlineLevelRow="0" outlineLevelCol="0"/>
  <cols>
    <col collapsed="false" customWidth="true" hidden="false" outlineLevel="0" max="4" min="1" style="1" width="16.71"/>
    <col collapsed="false" customWidth="true" hidden="false" outlineLevel="0" max="14" min="5" style="1" width="12.71"/>
    <col collapsed="false" customWidth="true" hidden="false" outlineLevel="0" max="1025" min="15" style="0" width="8.53"/>
  </cols>
  <sheetData>
    <row r="1" customFormat="false" ht="15.75" hidden="false" customHeight="true" outlineLevel="0" collapsed="false">
      <c r="A1" s="7" t="s">
        <v>3</v>
      </c>
      <c r="B1" s="8" t="n">
        <f aca="false">'Raw Data Consolidated'!B11</f>
        <v>42826</v>
      </c>
      <c r="C1" s="8" t="n">
        <f aca="false">'Raw Data Consolidated'!C11</f>
        <v>42856</v>
      </c>
      <c r="D1" s="8" t="n">
        <f aca="false">'Raw Data Consolidated'!D11</f>
        <v>42887</v>
      </c>
      <c r="E1" s="8" t="n">
        <f aca="false">'Raw Data Consolidated'!E11</f>
        <v>42917</v>
      </c>
      <c r="F1" s="8" t="n">
        <f aca="false">'Raw Data Consolidated'!F11</f>
        <v>42948</v>
      </c>
      <c r="G1" s="8" t="n">
        <f aca="false">'Raw Data Consolidated'!G11</f>
        <v>42979</v>
      </c>
      <c r="H1" s="8" t="n">
        <f aca="false">'Raw Data Consolidated'!H11</f>
        <v>43009</v>
      </c>
      <c r="I1" s="8" t="n">
        <f aca="false">'Raw Data Consolidated'!I11</f>
        <v>43040</v>
      </c>
      <c r="J1" s="8" t="n">
        <f aca="false">'Raw Data Consolidated'!J11</f>
        <v>43070</v>
      </c>
      <c r="K1" s="8" t="n">
        <f aca="false">'Raw Data Consolidated'!K11</f>
        <v>43101</v>
      </c>
      <c r="L1" s="8" t="n">
        <f aca="false">'Raw Data Consolidated'!L11</f>
        <v>43132</v>
      </c>
      <c r="M1" s="8" t="n">
        <f aca="false">'Raw Data Consolidated'!M11</f>
        <v>43160</v>
      </c>
      <c r="N1" s="7" t="s">
        <v>10</v>
      </c>
    </row>
    <row r="2" customFormat="false" ht="15.75" hidden="false" customHeight="true" outlineLevel="0" collapsed="false">
      <c r="A2" s="9" t="s">
        <v>17</v>
      </c>
      <c r="B2" s="9"/>
      <c r="C2" s="9"/>
      <c r="D2" s="9"/>
      <c r="E2" s="9"/>
      <c r="F2" s="9"/>
      <c r="G2" s="9"/>
      <c r="H2" s="9"/>
      <c r="I2" s="9"/>
      <c r="J2" s="9"/>
      <c r="K2" s="9"/>
      <c r="L2" s="9"/>
      <c r="M2" s="9"/>
      <c r="N2" s="9"/>
    </row>
    <row r="3" customFormat="false" ht="17.1" hidden="false" customHeight="true" outlineLevel="0" collapsed="false">
      <c r="A3" s="23" t="s">
        <v>18</v>
      </c>
      <c r="B3" s="11" t="n">
        <f aca="false">SUM(SUMIFS('GSTR-1 By Customer'!$P:$P, 'GSTR-1 By Customer'!$B:$B, B$1, 'GSTR-1 By Customer'!$AA:$AA, "N", 'GSTR-1 By Customer'!$D:$D, {"R","B2CS","B2CL"}))+'Raw Data Consolidated'!B$38-'Raw Data Consolidated'!B$43</f>
        <v>0</v>
      </c>
      <c r="C3" s="11" t="n">
        <f aca="false">SUM(SUMIFS('GSTR-1 By Customer'!$P:$P, 'GSTR-1 By Customer'!$B:$B, C$1, 'GSTR-1 By Customer'!$AA:$AA, "N", 'GSTR-1 By Customer'!$D:$D, {"R","B2CS","B2CL"}))+'Raw Data Consolidated'!C$38-'Raw Data Consolidated'!C$43</f>
        <v>0</v>
      </c>
      <c r="D3" s="11" t="n">
        <f aca="false">SUM(SUMIFS('GSTR-1 By Customer'!$P:$P, 'GSTR-1 By Customer'!$B:$B, D$1, 'GSTR-1 By Customer'!$AA:$AA, "N", 'GSTR-1 By Customer'!$D:$D, {"R","B2CS","B2CL"}))+'Raw Data Consolidated'!D$38-'Raw Data Consolidated'!D$43</f>
        <v>0</v>
      </c>
      <c r="E3" s="11" t="n">
        <f aca="false">SUM(SUMIFS('GSTR-1 By Customer'!$P:$P, 'GSTR-1 By Customer'!$B:$B, E$1, 'GSTR-1 By Customer'!$AA:$AA, "N", 'GSTR-1 By Customer'!$D:$D, {"R","B2CS","B2CL"}))+'Raw Data Consolidated'!E$38-'Raw Data Consolidated'!E$43</f>
        <v>134175571.4</v>
      </c>
      <c r="F3" s="11" t="n">
        <f aca="false">SUM(SUMIFS('GSTR-1 By Customer'!$P:$P, 'GSTR-1 By Customer'!$B:$B, F$1, 'GSTR-1 By Customer'!$AA:$AA, "N", 'GSTR-1 By Customer'!$D:$D, {"R","B2CS","B2CL"}))+'Raw Data Consolidated'!F$38-'Raw Data Consolidated'!F$43</f>
        <v>166762270</v>
      </c>
      <c r="G3" s="11" t="n">
        <f aca="false">SUM(SUMIFS('GSTR-1 By Customer'!$P:$P, 'GSTR-1 By Customer'!$B:$B, G$1, 'GSTR-1 By Customer'!$AA:$AA, "N", 'GSTR-1 By Customer'!$D:$D, {"R","B2CS","B2CL"}))+'Raw Data Consolidated'!G$38-'Raw Data Consolidated'!G$43</f>
        <v>155445311</v>
      </c>
      <c r="H3" s="11" t="n">
        <f aca="false">SUM(SUMIFS('GSTR-1 By Customer'!$P:$P, 'GSTR-1 By Customer'!$B:$B, H$1, 'GSTR-1 By Customer'!$AA:$AA, "N", 'GSTR-1 By Customer'!$D:$D, {"R","B2CS","B2CL"}))+'Raw Data Consolidated'!H$38-'Raw Data Consolidated'!H$43</f>
        <v>45196276.3</v>
      </c>
      <c r="I3" s="11" t="n">
        <f aca="false">SUM(SUMIFS('GSTR-1 By Customer'!$P:$P, 'GSTR-1 By Customer'!$B:$B, I$1, 'GSTR-1 By Customer'!$AA:$AA, "N", 'GSTR-1 By Customer'!$D:$D, {"R","B2CS","B2CL"}))+'Raw Data Consolidated'!I$38-'Raw Data Consolidated'!I$43</f>
        <v>-12240134.59</v>
      </c>
      <c r="J3" s="11" t="n">
        <f aca="false">SUM(SUMIFS('GSTR-1 By Customer'!$P:$P, 'GSTR-1 By Customer'!$B:$B, J$1, 'GSTR-1 By Customer'!$AA:$AA, "N", 'GSTR-1 By Customer'!$D:$D, {"R","B2CS","B2CL"}))+'Raw Data Consolidated'!J$38-'Raw Data Consolidated'!J$43</f>
        <v>141850574.46</v>
      </c>
      <c r="K3" s="11" t="n">
        <f aca="false">SUM(SUMIFS('GSTR-1 By Customer'!$P:$P, 'GSTR-1 By Customer'!$B:$B, K$1, 'GSTR-1 By Customer'!$AA:$AA, "N", 'GSTR-1 By Customer'!$D:$D, {"R","B2CS","B2CL"}))+'Raw Data Consolidated'!K$38-'Raw Data Consolidated'!K$43</f>
        <v>142567634.36</v>
      </c>
      <c r="L3" s="11" t="n">
        <f aca="false">SUM(SUMIFS('GSTR-1 By Customer'!$P:$P, 'GSTR-1 By Customer'!$B:$B, L$1, 'GSTR-1 By Customer'!$AA:$AA, "N", 'GSTR-1 By Customer'!$D:$D, {"R","B2CS","B2CL"}))+'Raw Data Consolidated'!L$38-'Raw Data Consolidated'!L$43</f>
        <v>41558442.82</v>
      </c>
      <c r="M3" s="11" t="n">
        <f aca="false">SUM(SUMIFS('GSTR-1 By Customer'!$P:$P, 'GSTR-1 By Customer'!$B:$B, M$1, 'GSTR-1 By Customer'!$AA:$AA, "N", 'GSTR-1 By Customer'!$D:$D, {"R","B2CS","B2CL"}))+'Raw Data Consolidated'!M$38-'Raw Data Consolidated'!M$43</f>
        <v>232267950.13</v>
      </c>
      <c r="N3" s="12" t="n">
        <f aca="false">SUM(A3:M3)</f>
        <v>1047583895.88</v>
      </c>
    </row>
    <row r="4" customFormat="false" ht="17.1" hidden="false" customHeight="true" outlineLevel="0" collapsed="false">
      <c r="A4" s="23" t="s">
        <v>19</v>
      </c>
      <c r="B4" s="11" t="n">
        <f aca="false">'Raw Data Consolidated'!B98</f>
        <v>0</v>
      </c>
      <c r="C4" s="11" t="n">
        <f aca="false">'Raw Data Consolidated'!C98</f>
        <v>0</v>
      </c>
      <c r="D4" s="11" t="n">
        <f aca="false">'Raw Data Consolidated'!D98</f>
        <v>0</v>
      </c>
      <c r="E4" s="11" t="n">
        <f aca="false">'Raw Data Consolidated'!E98</f>
        <v>134175570</v>
      </c>
      <c r="F4" s="11" t="n">
        <f aca="false">'Raw Data Consolidated'!F98</f>
        <v>166762270</v>
      </c>
      <c r="G4" s="11" t="n">
        <f aca="false">'Raw Data Consolidated'!G98</f>
        <v>155445309.8</v>
      </c>
      <c r="H4" s="11" t="n">
        <f aca="false">'Raw Data Consolidated'!H98</f>
        <v>45196275</v>
      </c>
      <c r="I4" s="11" t="n">
        <f aca="false">'Raw Data Consolidated'!I98</f>
        <v>18202265.02</v>
      </c>
      <c r="J4" s="11" t="n">
        <f aca="false">'Raw Data Consolidated'!J98</f>
        <v>230050576.46</v>
      </c>
      <c r="K4" s="11" t="n">
        <f aca="false">'Raw Data Consolidated'!K98</f>
        <v>27920379.09</v>
      </c>
      <c r="L4" s="11" t="n">
        <f aca="false">'Raw Data Consolidated'!L98</f>
        <v>312609642.82</v>
      </c>
      <c r="M4" s="11" t="n">
        <f aca="false">'Raw Data Consolidated'!M98</f>
        <v>11826750.13</v>
      </c>
      <c r="N4" s="12" t="n">
        <f aca="false">SUM(A4:M4)</f>
        <v>1102189038.32</v>
      </c>
    </row>
    <row r="5" customFormat="false" ht="17.1" hidden="false" customHeight="true" outlineLevel="0" collapsed="false">
      <c r="A5" s="24" t="s">
        <v>20</v>
      </c>
      <c r="B5" s="25" t="n">
        <f aca="false">B3-B4</f>
        <v>0</v>
      </c>
      <c r="C5" s="25" t="n">
        <f aca="false">C3-C4</f>
        <v>0</v>
      </c>
      <c r="D5" s="25" t="n">
        <f aca="false">D3-D4</f>
        <v>0</v>
      </c>
      <c r="E5" s="25" t="n">
        <f aca="false">E3-E4</f>
        <v>1.40000002086163</v>
      </c>
      <c r="F5" s="25" t="n">
        <f aca="false">F3-F4</f>
        <v>0</v>
      </c>
      <c r="G5" s="25" t="n">
        <f aca="false">G3-G4</f>
        <v>1.20000001788139</v>
      </c>
      <c r="H5" s="25" t="n">
        <f aca="false">H3-H4</f>
        <v>1.29999999701977</v>
      </c>
      <c r="I5" s="25" t="n">
        <f aca="false">I3-I4</f>
        <v>-30442399.61</v>
      </c>
      <c r="J5" s="25" t="n">
        <f aca="false">J3-J4</f>
        <v>-88200002</v>
      </c>
      <c r="K5" s="25" t="n">
        <f aca="false">K3-K4</f>
        <v>114647255.27</v>
      </c>
      <c r="L5" s="25" t="n">
        <f aca="false">L3-L4</f>
        <v>-271051200</v>
      </c>
      <c r="M5" s="25" t="n">
        <f aca="false">M3-M4</f>
        <v>220441200</v>
      </c>
      <c r="N5" s="26" t="n">
        <f aca="false">SUM(A5:M5)</f>
        <v>-54605142.44</v>
      </c>
    </row>
    <row r="6" customFormat="false" ht="8.1" hidden="false" customHeight="true" outlineLevel="0" collapsed="false">
      <c r="A6" s="27"/>
      <c r="B6" s="16"/>
      <c r="C6" s="16"/>
      <c r="D6" s="16"/>
      <c r="E6" s="16"/>
      <c r="F6" s="16"/>
      <c r="G6" s="16"/>
      <c r="H6" s="16"/>
      <c r="I6" s="16"/>
      <c r="J6" s="16"/>
      <c r="K6" s="16"/>
      <c r="L6" s="16"/>
      <c r="M6" s="16"/>
      <c r="N6" s="28"/>
    </row>
    <row r="7" customFormat="false" ht="17.1" hidden="false" customHeight="true" outlineLevel="0" collapsed="false">
      <c r="A7" s="23" t="s">
        <v>21</v>
      </c>
      <c r="B7" s="11" t="n">
        <f aca="false">SUM(SUMIFS('GSTR-1 By Customer'!$Q:$Q, 'GSTR-1 By Customer'!$B:$B, B$1, 'GSTR-1 By Customer'!$AA:$AA, "N", 'GSTR-1 By Customer'!$D:$D, {"R","B2CS","B2CL"}))+'Raw Data Consolidated'!B$39-'Raw Data Consolidated'!B$44</f>
        <v>0</v>
      </c>
      <c r="C7" s="11" t="n">
        <f aca="false">SUM(SUMIFS('GSTR-1 By Customer'!$Q:$Q, 'GSTR-1 By Customer'!$B:$B, C$1, 'GSTR-1 By Customer'!$AA:$AA, "N", 'GSTR-1 By Customer'!$D:$D, {"R","B2CS","B2CL"}))+'Raw Data Consolidated'!C$39-'Raw Data Consolidated'!C$44</f>
        <v>0</v>
      </c>
      <c r="D7" s="11" t="n">
        <f aca="false">SUM(SUMIFS('GSTR-1 By Customer'!$Q:$Q, 'GSTR-1 By Customer'!$B:$B, D$1, 'GSTR-1 By Customer'!$AA:$AA, "N", 'GSTR-1 By Customer'!$D:$D, {"R","B2CS","B2CL"}))+'Raw Data Consolidated'!D$39-'Raw Data Consolidated'!D$44</f>
        <v>0</v>
      </c>
      <c r="E7" s="11" t="n">
        <f aca="false">SUM(SUMIFS('GSTR-1 By Customer'!$Q:$Q, 'GSTR-1 By Customer'!$B:$B, E$1, 'GSTR-1 By Customer'!$AA:$AA, "N", 'GSTR-1 By Customer'!$D:$D, {"R","B2CS","B2CL"}))+'Raw Data Consolidated'!E$39-'Raw Data Consolidated'!E$44</f>
        <v>24151602.6</v>
      </c>
      <c r="F7" s="11" t="n">
        <f aca="false">SUM(SUMIFS('GSTR-1 By Customer'!$Q:$Q, 'GSTR-1 By Customer'!$B:$B, F$1, 'GSTR-1 By Customer'!$AA:$AA, "N", 'GSTR-1 By Customer'!$D:$D, {"R","B2CS","B2CL"}))+'Raw Data Consolidated'!F$39-'Raw Data Consolidated'!F$44</f>
        <v>30017208.6</v>
      </c>
      <c r="G7" s="11" t="n">
        <f aca="false">SUM(SUMIFS('GSTR-1 By Customer'!$Q:$Q, 'GSTR-1 By Customer'!$B:$B, G$1, 'GSTR-1 By Customer'!$AA:$AA, "N", 'GSTR-1 By Customer'!$D:$D, {"R","B2CS","B2CL"}))+'Raw Data Consolidated'!G$39-'Raw Data Consolidated'!G$44</f>
        <v>27980156.4</v>
      </c>
      <c r="H7" s="11" t="n">
        <f aca="false">SUM(SUMIFS('GSTR-1 By Customer'!$Q:$Q, 'GSTR-1 By Customer'!$B:$B, H$1, 'GSTR-1 By Customer'!$AA:$AA, "N", 'GSTR-1 By Customer'!$D:$D, {"R","B2CS","B2CL"}))+'Raw Data Consolidated'!H$39-'Raw Data Consolidated'!H$44</f>
        <v>8135329.5</v>
      </c>
      <c r="I7" s="11" t="n">
        <f aca="false">SUM(SUMIFS('GSTR-1 By Customer'!$Q:$Q, 'GSTR-1 By Customer'!$B:$B, I$1, 'GSTR-1 By Customer'!$AA:$AA, "N", 'GSTR-1 By Customer'!$D:$D, {"R","B2CS","B2CL"}))+'Raw Data Consolidated'!I$39-'Raw Data Consolidated'!I$44</f>
        <v>-2204529.86</v>
      </c>
      <c r="J7" s="11" t="n">
        <f aca="false">SUM(SUMIFS('GSTR-1 By Customer'!$Q:$Q, 'GSTR-1 By Customer'!$B:$B, J$1, 'GSTR-1 By Customer'!$AA:$AA, "N", 'GSTR-1 By Customer'!$D:$D, {"R","B2CS","B2CL"}))+'Raw Data Consolidated'!J$39-'Raw Data Consolidated'!J$44</f>
        <v>25521754.68</v>
      </c>
      <c r="K7" s="11" t="n">
        <f aca="false">SUM(SUMIFS('GSTR-1 By Customer'!$Q:$Q, 'GSTR-1 By Customer'!$B:$B, K$1, 'GSTR-1 By Customer'!$AA:$AA, "N", 'GSTR-1 By Customer'!$D:$D, {"R","B2CS","B2CL"}))+'Raw Data Consolidated'!K$39-'Raw Data Consolidated'!K$44</f>
        <v>25649800.64</v>
      </c>
      <c r="L7" s="11" t="n">
        <f aca="false">SUM(SUMIFS('GSTR-1 By Customer'!$Q:$Q, 'GSTR-1 By Customer'!$B:$B, L$1, 'GSTR-1 By Customer'!$AA:$AA, "N", 'GSTR-1 By Customer'!$D:$D, {"R","B2CS","B2CL"}))+'Raw Data Consolidated'!L$39-'Raw Data Consolidated'!L$44</f>
        <v>7477882.2</v>
      </c>
      <c r="M7" s="11" t="n">
        <f aca="false">SUM(SUMIFS('GSTR-1 By Customer'!$Q:$Q, 'GSTR-1 By Customer'!$B:$B, M$1, 'GSTR-1 By Customer'!$AA:$AA, "N", 'GSTR-1 By Customer'!$D:$D, {"R","B2CS","B2CL"}))+'Raw Data Consolidated'!M$39-'Raw Data Consolidated'!M$44</f>
        <v>41807322</v>
      </c>
      <c r="N7" s="12" t="n">
        <f aca="false">SUM(A7:M7)</f>
        <v>188536526.76</v>
      </c>
    </row>
    <row r="8" customFormat="false" ht="17.1" hidden="false" customHeight="true" outlineLevel="0" collapsed="false">
      <c r="A8" s="23" t="s">
        <v>22</v>
      </c>
      <c r="B8" s="11" t="n">
        <f aca="false">'Raw Data Consolidated'!B99</f>
        <v>0</v>
      </c>
      <c r="C8" s="11" t="n">
        <f aca="false">'Raw Data Consolidated'!C99</f>
        <v>0</v>
      </c>
      <c r="D8" s="11" t="n">
        <f aca="false">'Raw Data Consolidated'!D99</f>
        <v>0</v>
      </c>
      <c r="E8" s="11" t="n">
        <f aca="false">'Raw Data Consolidated'!E99</f>
        <v>24151602</v>
      </c>
      <c r="F8" s="11" t="n">
        <f aca="false">'Raw Data Consolidated'!F99</f>
        <v>30017208</v>
      </c>
      <c r="G8" s="11" t="n">
        <f aca="false">'Raw Data Consolidated'!G99</f>
        <v>27980156.4</v>
      </c>
      <c r="H8" s="11" t="n">
        <f aca="false">'Raw Data Consolidated'!H99</f>
        <v>8135329</v>
      </c>
      <c r="I8" s="11" t="n">
        <f aca="false">'Raw Data Consolidated'!I99</f>
        <v>3273797.7</v>
      </c>
      <c r="J8" s="11" t="n">
        <f aca="false">'Raw Data Consolidated'!J99</f>
        <v>41397754.68</v>
      </c>
      <c r="K8" s="11" t="n">
        <f aca="false">'Raw Data Consolidated'!K99</f>
        <v>51808506.64</v>
      </c>
      <c r="L8" s="11" t="n">
        <f aca="false">'Raw Data Consolidated'!L99</f>
        <v>10907098</v>
      </c>
      <c r="M8" s="11" t="n">
        <f aca="false">'Raw Data Consolidated'!M99</f>
        <v>2127906</v>
      </c>
      <c r="N8" s="12" t="n">
        <f aca="false">SUM(A8:M8)</f>
        <v>199799358.42</v>
      </c>
    </row>
    <row r="9" customFormat="false" ht="15" hidden="false" customHeight="false" outlineLevel="0" collapsed="false">
      <c r="A9" s="24" t="s">
        <v>23</v>
      </c>
      <c r="B9" s="25" t="n">
        <f aca="false">B7-B8</f>
        <v>0</v>
      </c>
      <c r="C9" s="25" t="n">
        <f aca="false">C7-C8</f>
        <v>0</v>
      </c>
      <c r="D9" s="25" t="n">
        <f aca="false">D7-D8</f>
        <v>0</v>
      </c>
      <c r="E9" s="25" t="n">
        <f aca="false">E7-E8</f>
        <v>0.600000005215406</v>
      </c>
      <c r="F9" s="25" t="n">
        <f aca="false">F7-F8</f>
        <v>0.599999997764826</v>
      </c>
      <c r="G9" s="25" t="n">
        <f aca="false">G7-G8</f>
        <v>0</v>
      </c>
      <c r="H9" s="25" t="n">
        <f aca="false">H7-H8</f>
        <v>0.5</v>
      </c>
      <c r="I9" s="25" t="n">
        <f aca="false">I7-I8</f>
        <v>-5478327.56</v>
      </c>
      <c r="J9" s="25" t="n">
        <f aca="false">J7-J8</f>
        <v>-15876000</v>
      </c>
      <c r="K9" s="25" t="n">
        <f aca="false">K7-K8</f>
        <v>-26158706</v>
      </c>
      <c r="L9" s="25" t="n">
        <f aca="false">L7-L8</f>
        <v>-3429215.8</v>
      </c>
      <c r="M9" s="25" t="n">
        <f aca="false">M7-M8</f>
        <v>39679416</v>
      </c>
      <c r="N9" s="26" t="n">
        <f aca="false">SUM(A9:M9)</f>
        <v>-11262831.66</v>
      </c>
    </row>
    <row r="10" customFormat="false" ht="8.1" hidden="false" customHeight="true" outlineLevel="0" collapsed="false">
      <c r="A10" s="27"/>
      <c r="B10" s="16"/>
      <c r="C10" s="16"/>
      <c r="D10" s="16"/>
      <c r="E10" s="16"/>
      <c r="F10" s="16"/>
      <c r="G10" s="16"/>
      <c r="H10" s="16"/>
      <c r="I10" s="16"/>
      <c r="J10" s="16"/>
      <c r="K10" s="16"/>
      <c r="L10" s="16"/>
      <c r="M10" s="16"/>
      <c r="N10" s="28"/>
    </row>
    <row r="11" customFormat="false" ht="17.1" hidden="false" customHeight="true" outlineLevel="0" collapsed="false">
      <c r="A11" s="23" t="s">
        <v>24</v>
      </c>
      <c r="B11" s="11" t="n">
        <f aca="false">SUM(SUMIFS('GSTR-1 By Customer'!$R:$R, 'GSTR-1 By Customer'!$B:$B, B$1, 'GSTR-1 By Customer'!$AA:$AA, "N", 'GSTR-1 By Customer'!$D:$D, {"R","B2CS","B2CL"}))+'Raw Data Consolidated'!B$40-'Raw Data Consolidated'!B$45</f>
        <v>0</v>
      </c>
      <c r="C11" s="11" t="n">
        <f aca="false">SUM(SUMIFS('GSTR-1 By Customer'!$R:$R, 'GSTR-1 By Customer'!$B:$B, C$1, 'GSTR-1 By Customer'!$AA:$AA, "N", 'GSTR-1 By Customer'!$D:$D, {"R","B2CS","B2CL"}))+'Raw Data Consolidated'!C$40-'Raw Data Consolidated'!C$45</f>
        <v>0</v>
      </c>
      <c r="D11" s="11" t="n">
        <f aca="false">SUM(SUMIFS('GSTR-1 By Customer'!$R:$R, 'GSTR-1 By Customer'!$B:$B, D$1, 'GSTR-1 By Customer'!$AA:$AA, "N", 'GSTR-1 By Customer'!$D:$D, {"R","B2CS","B2CL"}))+'Raw Data Consolidated'!D$40-'Raw Data Consolidated'!D$45</f>
        <v>0</v>
      </c>
      <c r="E11" s="11" t="n">
        <f aca="false">SUM(SUMIFS('GSTR-1 By Customer'!$R:$R, 'GSTR-1 By Customer'!$B:$B, E$1, 'GSTR-1 By Customer'!$AA:$AA, "N", 'GSTR-1 By Customer'!$D:$D, {"R","B2CS","B2CL"}))+'Raw Data Consolidated'!E$40-'Raw Data Consolidated'!E$45</f>
        <v>0</v>
      </c>
      <c r="F11" s="11" t="n">
        <f aca="false">SUM(SUMIFS('GSTR-1 By Customer'!$R:$R, 'GSTR-1 By Customer'!$B:$B, F$1, 'GSTR-1 By Customer'!$AA:$AA, "N", 'GSTR-1 By Customer'!$D:$D, {"R","B2CS","B2CL"}))+'Raw Data Consolidated'!F$40-'Raw Data Consolidated'!F$45</f>
        <v>0</v>
      </c>
      <c r="G11" s="11" t="n">
        <f aca="false">SUM(SUMIFS('GSTR-1 By Customer'!$R:$R, 'GSTR-1 By Customer'!$B:$B, G$1, 'GSTR-1 By Customer'!$AA:$AA, "N", 'GSTR-1 By Customer'!$D:$D, {"R","B2CS","B2CL"}))+'Raw Data Consolidated'!G$40-'Raw Data Consolidated'!G$45</f>
        <v>0</v>
      </c>
      <c r="H11" s="11" t="n">
        <f aca="false">SUM(SUMIFS('GSTR-1 By Customer'!$R:$R, 'GSTR-1 By Customer'!$B:$B, H$1, 'GSTR-1 By Customer'!$AA:$AA, "N", 'GSTR-1 By Customer'!$D:$D, {"R","B2CS","B2CL"}))+'Raw Data Consolidated'!H$40-'Raw Data Consolidated'!H$45</f>
        <v>0</v>
      </c>
      <c r="I11" s="11" t="n">
        <f aca="false">SUM(SUMIFS('GSTR-1 By Customer'!$R:$R, 'GSTR-1 By Customer'!$B:$B, I$1, 'GSTR-1 By Customer'!$AA:$AA, "N", 'GSTR-1 By Customer'!$D:$D, {"R","B2CS","B2CL"}))+'Raw Data Consolidated'!I$40-'Raw Data Consolidated'!I$45</f>
        <v>652.5</v>
      </c>
      <c r="J11" s="11" t="n">
        <f aca="false">SUM(SUMIFS('GSTR-1 By Customer'!$R:$R, 'GSTR-1 By Customer'!$B:$B, J$1, 'GSTR-1 By Customer'!$AA:$AA, "N", 'GSTR-1 By Customer'!$D:$D, {"R","B2CS","B2CL"}))+'Raw Data Consolidated'!J$40-'Raw Data Consolidated'!J$45</f>
        <v>5540.5</v>
      </c>
      <c r="K11" s="11" t="n">
        <f aca="false">SUM(SUMIFS('GSTR-1 By Customer'!$R:$R, 'GSTR-1 By Customer'!$B:$B, K$1, 'GSTR-1 By Customer'!$AA:$AA, "N", 'GSTR-1 By Customer'!$D:$D, {"R","B2CS","B2CL"}))+'Raw Data Consolidated'!K$40-'Raw Data Consolidated'!K$45</f>
        <v>6029.82</v>
      </c>
      <c r="L11" s="11" t="n">
        <f aca="false">SUM(SUMIFS('GSTR-1 By Customer'!$R:$R, 'GSTR-1 By Customer'!$B:$B, L$1, 'GSTR-1 By Customer'!$AA:$AA, "N", 'GSTR-1 By Customer'!$D:$D, {"R","B2CS","B2CL"}))+'Raw Data Consolidated'!L$40-'Raw Data Consolidated'!L$45</f>
        <v>1318.75</v>
      </c>
      <c r="M11" s="11" t="n">
        <f aca="false">SUM(SUMIFS('GSTR-1 By Customer'!$R:$R, 'GSTR-1 By Customer'!$B:$B, M$1, 'GSTR-1 By Customer'!$AA:$AA, "N", 'GSTR-1 By Customer'!$D:$D, {"R","B2CS","B2CL"}))+'Raw Data Consolidated'!M$40-'Raw Data Consolidated'!M$45</f>
        <v>423.22</v>
      </c>
      <c r="N11" s="12" t="n">
        <f aca="false">SUM(A11:M11)</f>
        <v>13964.79</v>
      </c>
    </row>
    <row r="12" customFormat="false" ht="17.1" hidden="false" customHeight="true" outlineLevel="0" collapsed="false">
      <c r="A12" s="23" t="s">
        <v>25</v>
      </c>
      <c r="B12" s="11" t="n">
        <f aca="false">'Raw Data Consolidated'!B100</f>
        <v>0</v>
      </c>
      <c r="C12" s="11" t="n">
        <f aca="false">'Raw Data Consolidated'!C100</f>
        <v>0</v>
      </c>
      <c r="D12" s="11" t="n">
        <f aca="false">'Raw Data Consolidated'!D100</f>
        <v>0</v>
      </c>
      <c r="E12" s="11" t="n">
        <f aca="false">'Raw Data Consolidated'!E100</f>
        <v>0</v>
      </c>
      <c r="F12" s="11" t="n">
        <f aca="false">'Raw Data Consolidated'!F100</f>
        <v>0</v>
      </c>
      <c r="G12" s="11" t="n">
        <f aca="false">'Raw Data Consolidated'!G100</f>
        <v>0</v>
      </c>
      <c r="H12" s="11" t="n">
        <f aca="false">'Raw Data Consolidated'!H100</f>
        <v>0</v>
      </c>
      <c r="I12" s="11" t="n">
        <f aca="false">'Raw Data Consolidated'!I100</f>
        <v>652.5</v>
      </c>
      <c r="J12" s="11" t="n">
        <f aca="false">'Raw Data Consolidated'!J100</f>
        <v>5540.5</v>
      </c>
      <c r="K12" s="11" t="n">
        <f aca="false">'Raw Data Consolidated'!K100</f>
        <v>6029.82</v>
      </c>
      <c r="L12" s="11" t="n">
        <f aca="false">'Raw Data Consolidated'!L100</f>
        <v>1318.75</v>
      </c>
      <c r="M12" s="11" t="n">
        <f aca="false">'Raw Data Consolidated'!M100</f>
        <v>423</v>
      </c>
      <c r="N12" s="12" t="n">
        <f aca="false">SUM(A12:M12)</f>
        <v>13964.57</v>
      </c>
    </row>
    <row r="13" customFormat="false" ht="17.1" hidden="false" customHeight="true" outlineLevel="0" collapsed="false">
      <c r="A13" s="24" t="s">
        <v>26</v>
      </c>
      <c r="B13" s="25" t="n">
        <f aca="false">B11-B12</f>
        <v>0</v>
      </c>
      <c r="C13" s="25" t="n">
        <f aca="false">C11-C12</f>
        <v>0</v>
      </c>
      <c r="D13" s="25" t="n">
        <f aca="false">D11-D12</f>
        <v>0</v>
      </c>
      <c r="E13" s="25" t="n">
        <f aca="false">E11-E12</f>
        <v>0</v>
      </c>
      <c r="F13" s="25" t="n">
        <f aca="false">F11-F12</f>
        <v>0</v>
      </c>
      <c r="G13" s="25" t="n">
        <f aca="false">G11-G12</f>
        <v>0</v>
      </c>
      <c r="H13" s="25" t="n">
        <f aca="false">H11-H12</f>
        <v>0</v>
      </c>
      <c r="I13" s="25" t="n">
        <f aca="false">I11-I12</f>
        <v>0</v>
      </c>
      <c r="J13" s="25" t="n">
        <f aca="false">J11-J12</f>
        <v>0</v>
      </c>
      <c r="K13" s="25" t="n">
        <f aca="false">K11-K12</f>
        <v>0</v>
      </c>
      <c r="L13" s="25" t="n">
        <f aca="false">L11-L12</f>
        <v>0</v>
      </c>
      <c r="M13" s="25" t="n">
        <f aca="false">M11-M12</f>
        <v>0.220000000000027</v>
      </c>
      <c r="N13" s="26" t="n">
        <f aca="false">SUM(A13:M13)</f>
        <v>0.220000000000027</v>
      </c>
    </row>
    <row r="14" customFormat="false" ht="8.1" hidden="false" customHeight="true" outlineLevel="0" collapsed="false">
      <c r="A14" s="27"/>
      <c r="B14" s="16"/>
      <c r="C14" s="16"/>
      <c r="D14" s="16"/>
      <c r="E14" s="16"/>
      <c r="F14" s="16"/>
      <c r="G14" s="16"/>
      <c r="H14" s="16"/>
      <c r="I14" s="16"/>
      <c r="J14" s="16"/>
      <c r="K14" s="16"/>
      <c r="L14" s="16"/>
      <c r="M14" s="16"/>
      <c r="N14" s="28"/>
    </row>
    <row r="15" customFormat="false" ht="17.1" hidden="false" customHeight="true" outlineLevel="0" collapsed="false">
      <c r="A15" s="23" t="s">
        <v>27</v>
      </c>
      <c r="B15" s="11" t="n">
        <f aca="false">SUM(SUMIFS('GSTR-1 By Customer'!$S:$S, 'GSTR-1 By Customer'!$B:$B, B$1, 'GSTR-1 By Customer'!$AA:$AA, "N", 'GSTR-1 By Customer'!$D:$D, {"R","B2CS","B2CL"}))+'Raw Data Consolidated'!B$41-'Raw Data Consolidated'!B$46</f>
        <v>0</v>
      </c>
      <c r="C15" s="11" t="n">
        <f aca="false">SUM(SUMIFS('GSTR-1 By Customer'!$S:$S, 'GSTR-1 By Customer'!$B:$B, C$1, 'GSTR-1 By Customer'!$AA:$AA, "N", 'GSTR-1 By Customer'!$D:$D, {"R","B2CS","B2CL"}))+'Raw Data Consolidated'!C$41-'Raw Data Consolidated'!C$46</f>
        <v>0</v>
      </c>
      <c r="D15" s="11" t="n">
        <f aca="false">SUM(SUMIFS('GSTR-1 By Customer'!$S:$S, 'GSTR-1 By Customer'!$B:$B, D$1, 'GSTR-1 By Customer'!$AA:$AA, "N", 'GSTR-1 By Customer'!$D:$D, {"R","B2CS","B2CL"}))+'Raw Data Consolidated'!D$41-'Raw Data Consolidated'!D$46</f>
        <v>0</v>
      </c>
      <c r="E15" s="11" t="n">
        <f aca="false">SUM(SUMIFS('GSTR-1 By Customer'!$S:$S, 'GSTR-1 By Customer'!$B:$B, E$1, 'GSTR-1 By Customer'!$AA:$AA, "N", 'GSTR-1 By Customer'!$D:$D, {"R","B2CS","B2CL"}))+'Raw Data Consolidated'!E$41-'Raw Data Consolidated'!E$46</f>
        <v>0</v>
      </c>
      <c r="F15" s="11" t="n">
        <f aca="false">SUM(SUMIFS('GSTR-1 By Customer'!$S:$S, 'GSTR-1 By Customer'!$B:$B, F$1, 'GSTR-1 By Customer'!$AA:$AA, "N", 'GSTR-1 By Customer'!$D:$D, {"R","B2CS","B2CL"}))+'Raw Data Consolidated'!F$41-'Raw Data Consolidated'!F$46</f>
        <v>0</v>
      </c>
      <c r="G15" s="11" t="n">
        <f aca="false">SUM(SUMIFS('GSTR-1 By Customer'!$S:$S, 'GSTR-1 By Customer'!$B:$B, G$1, 'GSTR-1 By Customer'!$AA:$AA, "N", 'GSTR-1 By Customer'!$D:$D, {"R","B2CS","B2CL"}))+'Raw Data Consolidated'!G$41-'Raw Data Consolidated'!G$46</f>
        <v>0</v>
      </c>
      <c r="H15" s="11" t="n">
        <f aca="false">SUM(SUMIFS('GSTR-1 By Customer'!$S:$S, 'GSTR-1 By Customer'!$B:$B, H$1, 'GSTR-1 By Customer'!$AA:$AA, "N", 'GSTR-1 By Customer'!$D:$D, {"R","B2CS","B2CL"}))+'Raw Data Consolidated'!H$41-'Raw Data Consolidated'!H$46</f>
        <v>0</v>
      </c>
      <c r="I15" s="11" t="n">
        <f aca="false">SUM(SUMIFS('GSTR-1 By Customer'!$S:$S, 'GSTR-1 By Customer'!$B:$B, I$1, 'GSTR-1 By Customer'!$AA:$AA, "N", 'GSTR-1 By Customer'!$D:$D, {"R","B2CS","B2CL"}))+'Raw Data Consolidated'!I$41-'Raw Data Consolidated'!I$46</f>
        <v>652.5</v>
      </c>
      <c r="J15" s="11" t="n">
        <f aca="false">SUM(SUMIFS('GSTR-1 By Customer'!$S:$S, 'GSTR-1 By Customer'!$B:$B, J$1, 'GSTR-1 By Customer'!$AA:$AA, "N", 'GSTR-1 By Customer'!$D:$D, {"R","B2CS","B2CL"}))+'Raw Data Consolidated'!J$41-'Raw Data Consolidated'!J$46</f>
        <v>5540.5</v>
      </c>
      <c r="K15" s="11" t="n">
        <f aca="false">SUM(SUMIFS('GSTR-1 By Customer'!$S:$S, 'GSTR-1 By Customer'!$B:$B, K$1, 'GSTR-1 By Customer'!$AA:$AA, "N", 'GSTR-1 By Customer'!$D:$D, {"R","B2CS","B2CL"}))+'Raw Data Consolidated'!K$41-'Raw Data Consolidated'!K$46</f>
        <v>6029.82</v>
      </c>
      <c r="L15" s="11" t="n">
        <f aca="false">SUM(SUMIFS('GSTR-1 By Customer'!$S:$S, 'GSTR-1 By Customer'!$B:$B, L$1, 'GSTR-1 By Customer'!$AA:$AA, "N", 'GSTR-1 By Customer'!$D:$D, {"R","B2CS","B2CL"}))+'Raw Data Consolidated'!L$41-'Raw Data Consolidated'!L$46</f>
        <v>1318.75</v>
      </c>
      <c r="M15" s="11" t="n">
        <f aca="false">SUM(SUMIFS('GSTR-1 By Customer'!$S:$S, 'GSTR-1 By Customer'!$B:$B, M$1, 'GSTR-1 By Customer'!$AA:$AA, "N", 'GSTR-1 By Customer'!$D:$D, {"R","B2CS","B2CL"}))+'Raw Data Consolidated'!M$41-'Raw Data Consolidated'!M$46</f>
        <v>423.22</v>
      </c>
      <c r="N15" s="12" t="n">
        <f aca="false">SUM(A15:M15)</f>
        <v>13964.79</v>
      </c>
    </row>
    <row r="16" customFormat="false" ht="17.1" hidden="false" customHeight="true" outlineLevel="0" collapsed="false">
      <c r="A16" s="23" t="s">
        <v>28</v>
      </c>
      <c r="B16" s="11" t="n">
        <f aca="false">'Raw Data Consolidated'!B101</f>
        <v>0</v>
      </c>
      <c r="C16" s="11" t="n">
        <f aca="false">'Raw Data Consolidated'!C101</f>
        <v>0</v>
      </c>
      <c r="D16" s="11" t="n">
        <f aca="false">'Raw Data Consolidated'!D101</f>
        <v>0</v>
      </c>
      <c r="E16" s="11" t="n">
        <f aca="false">'Raw Data Consolidated'!E101</f>
        <v>0</v>
      </c>
      <c r="F16" s="11" t="n">
        <f aca="false">'Raw Data Consolidated'!F101</f>
        <v>0</v>
      </c>
      <c r="G16" s="11" t="n">
        <f aca="false">'Raw Data Consolidated'!G101</f>
        <v>0</v>
      </c>
      <c r="H16" s="11" t="n">
        <f aca="false">'Raw Data Consolidated'!H101</f>
        <v>0</v>
      </c>
      <c r="I16" s="11" t="n">
        <f aca="false">'Raw Data Consolidated'!I101</f>
        <v>652.5</v>
      </c>
      <c r="J16" s="11" t="n">
        <f aca="false">'Raw Data Consolidated'!J101</f>
        <v>5540.5</v>
      </c>
      <c r="K16" s="11" t="n">
        <f aca="false">'Raw Data Consolidated'!K101</f>
        <v>6029.82</v>
      </c>
      <c r="L16" s="11" t="n">
        <f aca="false">'Raw Data Consolidated'!L101</f>
        <v>1318.75</v>
      </c>
      <c r="M16" s="11" t="n">
        <f aca="false">'Raw Data Consolidated'!M101</f>
        <v>423</v>
      </c>
      <c r="N16" s="12" t="n">
        <f aca="false">SUM(A16:M16)</f>
        <v>13964.57</v>
      </c>
    </row>
    <row r="17" customFormat="false" ht="17.1" hidden="false" customHeight="true" outlineLevel="0" collapsed="false">
      <c r="A17" s="24" t="s">
        <v>29</v>
      </c>
      <c r="B17" s="25" t="n">
        <f aca="false">B15-B16</f>
        <v>0</v>
      </c>
      <c r="C17" s="25" t="n">
        <f aca="false">C15-C16</f>
        <v>0</v>
      </c>
      <c r="D17" s="25" t="n">
        <f aca="false">D15-D16</f>
        <v>0</v>
      </c>
      <c r="E17" s="25" t="n">
        <f aca="false">E15-E16</f>
        <v>0</v>
      </c>
      <c r="F17" s="25" t="n">
        <f aca="false">F15-F16</f>
        <v>0</v>
      </c>
      <c r="G17" s="25" t="n">
        <f aca="false">G15-G16</f>
        <v>0</v>
      </c>
      <c r="H17" s="25" t="n">
        <f aca="false">H15-H16</f>
        <v>0</v>
      </c>
      <c r="I17" s="25" t="n">
        <f aca="false">I15-I16</f>
        <v>0</v>
      </c>
      <c r="J17" s="25" t="n">
        <f aca="false">J15-J16</f>
        <v>0</v>
      </c>
      <c r="K17" s="25" t="n">
        <f aca="false">K15-K16</f>
        <v>0</v>
      </c>
      <c r="L17" s="25" t="n">
        <f aca="false">L15-L16</f>
        <v>0</v>
      </c>
      <c r="M17" s="25" t="n">
        <f aca="false">M15-M16</f>
        <v>0.220000000000027</v>
      </c>
      <c r="N17" s="26" t="n">
        <f aca="false">SUM(A17:M17)</f>
        <v>0.220000000000027</v>
      </c>
    </row>
    <row r="18" customFormat="false" ht="8.1" hidden="false" customHeight="true" outlineLevel="0" collapsed="false">
      <c r="A18" s="27"/>
      <c r="B18" s="16"/>
      <c r="C18" s="16"/>
      <c r="D18" s="16"/>
      <c r="E18" s="16"/>
      <c r="F18" s="16"/>
      <c r="G18" s="16"/>
      <c r="H18" s="16"/>
      <c r="I18" s="16"/>
      <c r="J18" s="16"/>
      <c r="K18" s="16"/>
      <c r="L18" s="16"/>
      <c r="M18" s="16"/>
      <c r="N18" s="28"/>
    </row>
    <row r="19" customFormat="false" ht="17.1" hidden="false" customHeight="true" outlineLevel="0" collapsed="false">
      <c r="A19" s="23" t="s">
        <v>30</v>
      </c>
      <c r="B19" s="11" t="n">
        <f aca="false">SUM(SUMIFS('GSTR-1 By Customer'!$T:$T, 'GSTR-1 By Customer'!$B:$B, B$1, 'GSTR-1 By Customer'!$AA:$AA, "N", 'GSTR-1 By Customer'!$D:$D, {"R","B2CS","B2CL"}))+'Raw Data Consolidated'!B$42-'Raw Data Consolidated'!B$47</f>
        <v>0</v>
      </c>
      <c r="C19" s="11" t="n">
        <f aca="false">SUM(SUMIFS('GSTR-1 By Customer'!$T:$T, 'GSTR-1 By Customer'!$B:$B, C$1, 'GSTR-1 By Customer'!$AA:$AA, "N", 'GSTR-1 By Customer'!$D:$D, {"R","B2CS","B2CL"}))+'Raw Data Consolidated'!C$42-'Raw Data Consolidated'!C$47</f>
        <v>0</v>
      </c>
      <c r="D19" s="11" t="n">
        <f aca="false">SUM(SUMIFS('GSTR-1 By Customer'!$T:$T, 'GSTR-1 By Customer'!$B:$B, D$1, 'GSTR-1 By Customer'!$AA:$AA, "N", 'GSTR-1 By Customer'!$D:$D, {"R","B2CS","B2CL"}))+'Raw Data Consolidated'!D$42-'Raw Data Consolidated'!D$47</f>
        <v>0</v>
      </c>
      <c r="E19" s="11" t="n">
        <f aca="false">SUM(SUMIFS('GSTR-1 By Customer'!$T:$T, 'GSTR-1 By Customer'!$B:$B, E$1, 'GSTR-1 By Customer'!$AA:$AA, "N", 'GSTR-1 By Customer'!$D:$D, {"R","B2CS","B2CL"}))+'Raw Data Consolidated'!E$42-'Raw Data Consolidated'!E$47</f>
        <v>0</v>
      </c>
      <c r="F19" s="11" t="n">
        <f aca="false">SUM(SUMIFS('GSTR-1 By Customer'!$T:$T, 'GSTR-1 By Customer'!$B:$B, F$1, 'GSTR-1 By Customer'!$AA:$AA, "N", 'GSTR-1 By Customer'!$D:$D, {"R","B2CS","B2CL"}))+'Raw Data Consolidated'!F$42-'Raw Data Consolidated'!F$47</f>
        <v>0</v>
      </c>
      <c r="G19" s="11" t="n">
        <f aca="false">SUM(SUMIFS('GSTR-1 By Customer'!$T:$T, 'GSTR-1 By Customer'!$B:$B, G$1, 'GSTR-1 By Customer'!$AA:$AA, "N", 'GSTR-1 By Customer'!$D:$D, {"R","B2CS","B2CL"}))+'Raw Data Consolidated'!G$42-'Raw Data Consolidated'!G$47</f>
        <v>0</v>
      </c>
      <c r="H19" s="11" t="n">
        <f aca="false">SUM(SUMIFS('GSTR-1 By Customer'!$T:$T, 'GSTR-1 By Customer'!$B:$B, H$1, 'GSTR-1 By Customer'!$AA:$AA, "N", 'GSTR-1 By Customer'!$D:$D, {"R","B2CS","B2CL"}))+'Raw Data Consolidated'!H$42-'Raw Data Consolidated'!H$47</f>
        <v>0</v>
      </c>
      <c r="I19" s="11" t="n">
        <f aca="false">SUM(SUMIFS('GSTR-1 By Customer'!$T:$T, 'GSTR-1 By Customer'!$B:$B, I$1, 'GSTR-1 By Customer'!$AA:$AA, "N", 'GSTR-1 By Customer'!$D:$D, {"R","B2CS","B2CL"}))+'Raw Data Consolidated'!I$42-'Raw Data Consolidated'!I$47</f>
        <v>0</v>
      </c>
      <c r="J19" s="11" t="n">
        <f aca="false">SUM(SUMIFS('GSTR-1 By Customer'!$T:$T, 'GSTR-1 By Customer'!$B:$B, J$1, 'GSTR-1 By Customer'!$AA:$AA, "N", 'GSTR-1 By Customer'!$D:$D, {"R","B2CS","B2CL"}))+'Raw Data Consolidated'!J$42-'Raw Data Consolidated'!J$47</f>
        <v>0</v>
      </c>
      <c r="K19" s="11" t="n">
        <f aca="false">SUM(SUMIFS('GSTR-1 By Customer'!$T:$T, 'GSTR-1 By Customer'!$B:$B, K$1, 'GSTR-1 By Customer'!$AA:$AA, "N", 'GSTR-1 By Customer'!$D:$D, {"R","B2CS","B2CL"}))+'Raw Data Consolidated'!K$42-'Raw Data Consolidated'!K$47</f>
        <v>0</v>
      </c>
      <c r="L19" s="11" t="n">
        <f aca="false">SUM(SUMIFS('GSTR-1 By Customer'!$T:$T, 'GSTR-1 By Customer'!$B:$B, L$1, 'GSTR-1 By Customer'!$AA:$AA, "N", 'GSTR-1 By Customer'!$D:$D, {"R","B2CS","B2CL"}))+'Raw Data Consolidated'!L$42-'Raw Data Consolidated'!L$47</f>
        <v>0</v>
      </c>
      <c r="M19" s="11" t="n">
        <f aca="false">SUM(SUMIFS('GSTR-1 By Customer'!$T:$T, 'GSTR-1 By Customer'!$B:$B, M$1, 'GSTR-1 By Customer'!$AA:$AA, "N", 'GSTR-1 By Customer'!$D:$D, {"R","B2CS","B2CL"}))+'Raw Data Consolidated'!M$42-'Raw Data Consolidated'!M$47</f>
        <v>0</v>
      </c>
      <c r="N19" s="12" t="n">
        <f aca="false">SUM(A19:M19)</f>
        <v>0</v>
      </c>
    </row>
    <row r="20" customFormat="false" ht="17.1" hidden="false" customHeight="true" outlineLevel="0" collapsed="false">
      <c r="A20" s="23" t="s">
        <v>31</v>
      </c>
      <c r="B20" s="11" t="n">
        <f aca="false">'Raw Data Consolidated'!B102</f>
        <v>0</v>
      </c>
      <c r="C20" s="11" t="n">
        <f aca="false">'Raw Data Consolidated'!C102</f>
        <v>0</v>
      </c>
      <c r="D20" s="11" t="n">
        <f aca="false">'Raw Data Consolidated'!D102</f>
        <v>0</v>
      </c>
      <c r="E20" s="11" t="n">
        <f aca="false">'Raw Data Consolidated'!E102</f>
        <v>0</v>
      </c>
      <c r="F20" s="11" t="n">
        <f aca="false">'Raw Data Consolidated'!F102</f>
        <v>0</v>
      </c>
      <c r="G20" s="11" t="n">
        <f aca="false">'Raw Data Consolidated'!G102</f>
        <v>0</v>
      </c>
      <c r="H20" s="11" t="n">
        <f aca="false">'Raw Data Consolidated'!H102</f>
        <v>0</v>
      </c>
      <c r="I20" s="11" t="n">
        <f aca="false">'Raw Data Consolidated'!I102</f>
        <v>0</v>
      </c>
      <c r="J20" s="11" t="n">
        <f aca="false">'Raw Data Consolidated'!J102</f>
        <v>0</v>
      </c>
      <c r="K20" s="11" t="n">
        <f aca="false">'Raw Data Consolidated'!K102</f>
        <v>0</v>
      </c>
      <c r="L20" s="11" t="n">
        <f aca="false">'Raw Data Consolidated'!L102</f>
        <v>0</v>
      </c>
      <c r="M20" s="11" t="n">
        <f aca="false">'Raw Data Consolidated'!M102</f>
        <v>0</v>
      </c>
      <c r="N20" s="12" t="n">
        <f aca="false">SUM(A20:M20)</f>
        <v>0</v>
      </c>
    </row>
    <row r="21" customFormat="false" ht="17.1" hidden="false" customHeight="true" outlineLevel="0" collapsed="false">
      <c r="A21" s="29" t="s">
        <v>32</v>
      </c>
      <c r="B21" s="30" t="n">
        <f aca="false">B19-B20</f>
        <v>0</v>
      </c>
      <c r="C21" s="30" t="n">
        <f aca="false">C19-C20</f>
        <v>0</v>
      </c>
      <c r="D21" s="30" t="n">
        <f aca="false">D19-D20</f>
        <v>0</v>
      </c>
      <c r="E21" s="30" t="n">
        <f aca="false">E19-E20</f>
        <v>0</v>
      </c>
      <c r="F21" s="30" t="n">
        <f aca="false">F19-F20</f>
        <v>0</v>
      </c>
      <c r="G21" s="30" t="n">
        <f aca="false">G19-G20</f>
        <v>0</v>
      </c>
      <c r="H21" s="30" t="n">
        <f aca="false">H19-H20</f>
        <v>0</v>
      </c>
      <c r="I21" s="30" t="n">
        <f aca="false">I19-I20</f>
        <v>0</v>
      </c>
      <c r="J21" s="30" t="n">
        <f aca="false">J19-J20</f>
        <v>0</v>
      </c>
      <c r="K21" s="30" t="n">
        <f aca="false">K19-K20</f>
        <v>0</v>
      </c>
      <c r="L21" s="30" t="n">
        <f aca="false">L19-L20</f>
        <v>0</v>
      </c>
      <c r="M21" s="30" t="n">
        <f aca="false">M19-M20</f>
        <v>0</v>
      </c>
      <c r="N21" s="31" t="n">
        <f aca="false">SUM(A21:M21)</f>
        <v>0</v>
      </c>
    </row>
    <row r="22" customFormat="false" ht="15.75" hidden="false" customHeight="true" outlineLevel="0" collapsed="false"/>
    <row r="23" customFormat="false" ht="15.75" hidden="false" customHeight="true" outlineLevel="0" collapsed="false">
      <c r="A23" s="9" t="s">
        <v>33</v>
      </c>
      <c r="B23" s="9"/>
      <c r="C23" s="9"/>
      <c r="D23" s="9"/>
      <c r="E23" s="9"/>
      <c r="F23" s="9"/>
      <c r="G23" s="9"/>
      <c r="H23" s="9"/>
      <c r="I23" s="9"/>
      <c r="J23" s="9"/>
      <c r="K23" s="9"/>
      <c r="L23" s="9"/>
      <c r="M23" s="9"/>
      <c r="N23" s="9"/>
    </row>
    <row r="24" customFormat="false" ht="17.1" hidden="false" customHeight="true" outlineLevel="0" collapsed="false">
      <c r="A24" s="23" t="s">
        <v>18</v>
      </c>
      <c r="B24" s="11" t="n">
        <f aca="false">'Raw Data Consolidated'!B12 + 'Raw Data Consolidated'!B17 + 'Raw Data Consolidated'!B20 +'Raw Data Consolidated'!B30 + 'Raw Data Consolidated'!B35 + 'Raw Data Consolidated'!B38-'Raw Data Consolidated'!B43</f>
        <v>0</v>
      </c>
      <c r="C24" s="11" t="n">
        <f aca="false">'Raw Data Consolidated'!C12 + 'Raw Data Consolidated'!C17 + 'Raw Data Consolidated'!C20 +'Raw Data Consolidated'!C30 + 'Raw Data Consolidated'!C35 + 'Raw Data Consolidated'!C38-'Raw Data Consolidated'!C43</f>
        <v>0</v>
      </c>
      <c r="D24" s="11" t="n">
        <f aca="false">'Raw Data Consolidated'!D12 + 'Raw Data Consolidated'!D17 + 'Raw Data Consolidated'!D20 +'Raw Data Consolidated'!D30 + 'Raw Data Consolidated'!D35 + 'Raw Data Consolidated'!D38-'Raw Data Consolidated'!D43</f>
        <v>0</v>
      </c>
      <c r="E24" s="11" t="n">
        <f aca="false">'Raw Data Consolidated'!E12 + 'Raw Data Consolidated'!E17 + 'Raw Data Consolidated'!E20 +'Raw Data Consolidated'!E30 + 'Raw Data Consolidated'!E35 + 'Raw Data Consolidated'!E38-'Raw Data Consolidated'!E43</f>
        <v>134175571.4</v>
      </c>
      <c r="F24" s="11" t="n">
        <f aca="false">'Raw Data Consolidated'!F12 + 'Raw Data Consolidated'!F17 + 'Raw Data Consolidated'!F20 +'Raw Data Consolidated'!F30 + 'Raw Data Consolidated'!F35 + 'Raw Data Consolidated'!F38-'Raw Data Consolidated'!F43</f>
        <v>166762270</v>
      </c>
      <c r="G24" s="11" t="n">
        <f aca="false">'Raw Data Consolidated'!G12 + 'Raw Data Consolidated'!G17 + 'Raw Data Consolidated'!G20 +'Raw Data Consolidated'!G30 + 'Raw Data Consolidated'!G35 + 'Raw Data Consolidated'!G38-'Raw Data Consolidated'!G43</f>
        <v>-38350208.6</v>
      </c>
      <c r="H24" s="11" t="n">
        <f aca="false">'Raw Data Consolidated'!H12 + 'Raw Data Consolidated'!H17 + 'Raw Data Consolidated'!H20 +'Raw Data Consolidated'!H30 + 'Raw Data Consolidated'!H35 + 'Raw Data Consolidated'!H38-'Raw Data Consolidated'!H43</f>
        <v>45196276.3</v>
      </c>
      <c r="I24" s="11" t="n">
        <f aca="false">'Raw Data Consolidated'!I12 + 'Raw Data Consolidated'!I17 + 'Raw Data Consolidated'!I20 +'Raw Data Consolidated'!I30 + 'Raw Data Consolidated'!I35 + 'Raw Data Consolidated'!I38-'Raw Data Consolidated'!I43</f>
        <v>-210551014.19</v>
      </c>
      <c r="J24" s="11" t="n">
        <f aca="false">'Raw Data Consolidated'!J12 + 'Raw Data Consolidated'!J17 + 'Raw Data Consolidated'!J20 +'Raw Data Consolidated'!J30 + 'Raw Data Consolidated'!J35 + 'Raw Data Consolidated'!J38-'Raw Data Consolidated'!J43</f>
        <v>230050574.46</v>
      </c>
      <c r="K24" s="11" t="n">
        <f aca="false">'Raw Data Consolidated'!K12 + 'Raw Data Consolidated'!K17 + 'Raw Data Consolidated'!K20 +'Raw Data Consolidated'!K30 + 'Raw Data Consolidated'!K35 + 'Raw Data Consolidated'!K38-'Raw Data Consolidated'!K43</f>
        <v>255757634.36</v>
      </c>
      <c r="L24" s="11" t="n">
        <f aca="false">'Raw Data Consolidated'!L12 + 'Raw Data Consolidated'!L17 + 'Raw Data Consolidated'!L20 +'Raw Data Consolidated'!L30 + 'Raw Data Consolidated'!L35 + 'Raw Data Consolidated'!L38-'Raw Data Consolidated'!L43</f>
        <v>60609642.82</v>
      </c>
      <c r="M24" s="11" t="n">
        <f aca="false">'Raw Data Consolidated'!M12 + 'Raw Data Consolidated'!M17 + 'Raw Data Consolidated'!M20 +'Raw Data Consolidated'!M30 + 'Raw Data Consolidated'!M35 + 'Raw Data Consolidated'!M38-'Raw Data Consolidated'!M43</f>
        <v>11826750.13</v>
      </c>
      <c r="N24" s="12" t="n">
        <f aca="false">SUM(A24:M24)</f>
        <v>655477496.68</v>
      </c>
    </row>
    <row r="25" customFormat="false" ht="17.1" hidden="false" customHeight="true" outlineLevel="0" collapsed="false">
      <c r="A25" s="23" t="s">
        <v>19</v>
      </c>
      <c r="B25" s="11" t="n">
        <f aca="false">'Raw Data Consolidated'!B98</f>
        <v>0</v>
      </c>
      <c r="C25" s="11" t="n">
        <f aca="false">'Raw Data Consolidated'!C98</f>
        <v>0</v>
      </c>
      <c r="D25" s="11" t="n">
        <f aca="false">'Raw Data Consolidated'!D98</f>
        <v>0</v>
      </c>
      <c r="E25" s="11" t="n">
        <f aca="false">'Raw Data Consolidated'!E98</f>
        <v>134175570</v>
      </c>
      <c r="F25" s="11" t="n">
        <f aca="false">'Raw Data Consolidated'!F98</f>
        <v>166762270</v>
      </c>
      <c r="G25" s="11" t="n">
        <f aca="false">'Raw Data Consolidated'!G98</f>
        <v>155445309.8</v>
      </c>
      <c r="H25" s="11" t="n">
        <f aca="false">'Raw Data Consolidated'!H98</f>
        <v>45196275</v>
      </c>
      <c r="I25" s="11" t="n">
        <f aca="false">'Raw Data Consolidated'!I98</f>
        <v>18202265.02</v>
      </c>
      <c r="J25" s="11" t="n">
        <f aca="false">'Raw Data Consolidated'!J98</f>
        <v>230050576.46</v>
      </c>
      <c r="K25" s="11" t="n">
        <f aca="false">'Raw Data Consolidated'!K98</f>
        <v>27920379.09</v>
      </c>
      <c r="L25" s="11" t="n">
        <f aca="false">'Raw Data Consolidated'!L98</f>
        <v>312609642.82</v>
      </c>
      <c r="M25" s="11" t="n">
        <f aca="false">'Raw Data Consolidated'!M98</f>
        <v>11826750.13</v>
      </c>
      <c r="N25" s="12" t="n">
        <f aca="false">SUM(A25:M25)</f>
        <v>1102189038.32</v>
      </c>
    </row>
    <row r="26" customFormat="false" ht="17.1" hidden="false" customHeight="true" outlineLevel="0" collapsed="false">
      <c r="A26" s="24" t="s">
        <v>20</v>
      </c>
      <c r="B26" s="25" t="n">
        <f aca="false">B24-B25</f>
        <v>0</v>
      </c>
      <c r="C26" s="25" t="n">
        <f aca="false">C24-C25</f>
        <v>0</v>
      </c>
      <c r="D26" s="25" t="n">
        <f aca="false">D24-D25</f>
        <v>0</v>
      </c>
      <c r="E26" s="25" t="n">
        <f aca="false">E24-E25</f>
        <v>1.40000000596046</v>
      </c>
      <c r="F26" s="25" t="n">
        <f aca="false">F24-F25</f>
        <v>0</v>
      </c>
      <c r="G26" s="25" t="n">
        <f aca="false">G24-G25</f>
        <v>-193795518.4</v>
      </c>
      <c r="H26" s="25" t="n">
        <f aca="false">H24-H25</f>
        <v>1.29999999701977</v>
      </c>
      <c r="I26" s="25" t="n">
        <f aca="false">I24-I25</f>
        <v>-228753279.21</v>
      </c>
      <c r="J26" s="25" t="n">
        <f aca="false">J24-J25</f>
        <v>-2</v>
      </c>
      <c r="K26" s="25" t="n">
        <f aca="false">K24-K25</f>
        <v>227837255.27</v>
      </c>
      <c r="L26" s="25" t="n">
        <f aca="false">L24-L25</f>
        <v>-252000000</v>
      </c>
      <c r="M26" s="25" t="n">
        <f aca="false">M24-M25</f>
        <v>0</v>
      </c>
      <c r="N26" s="26" t="n">
        <f aca="false">SUM(A26:M26)</f>
        <v>-446711541.64</v>
      </c>
    </row>
    <row r="27" customFormat="false" ht="8.1" hidden="false" customHeight="true" outlineLevel="0" collapsed="false">
      <c r="A27" s="27"/>
      <c r="B27" s="16"/>
      <c r="C27" s="16"/>
      <c r="D27" s="16"/>
      <c r="E27" s="16"/>
      <c r="F27" s="16"/>
      <c r="G27" s="16"/>
      <c r="H27" s="16"/>
      <c r="I27" s="16"/>
      <c r="J27" s="16"/>
      <c r="K27" s="16"/>
      <c r="L27" s="16"/>
      <c r="M27" s="16"/>
      <c r="N27" s="28"/>
    </row>
    <row r="28" customFormat="false" ht="17.1" hidden="false" customHeight="true" outlineLevel="0" collapsed="false">
      <c r="A28" s="23" t="s">
        <v>21</v>
      </c>
      <c r="B28" s="11" t="n">
        <f aca="false">'Raw Data Consolidated'!B13 + 'Raw Data Consolidated'!B18 + 'Raw Data Consolidated'!B21 + 'Raw Data Consolidated'!B31 + 'Raw Data Consolidated'!B36 +'Raw Data Consolidated'!B39-'Raw Data Consolidated'!B44</f>
        <v>0</v>
      </c>
      <c r="C28" s="11" t="n">
        <f aca="false">'Raw Data Consolidated'!C13 + 'Raw Data Consolidated'!C18 + 'Raw Data Consolidated'!C21 + 'Raw Data Consolidated'!C31 + 'Raw Data Consolidated'!C36 +'Raw Data Consolidated'!C39-'Raw Data Consolidated'!C44</f>
        <v>0</v>
      </c>
      <c r="D28" s="11" t="n">
        <f aca="false">'Raw Data Consolidated'!D13 + 'Raw Data Consolidated'!D18 + 'Raw Data Consolidated'!D21 + 'Raw Data Consolidated'!D31 + 'Raw Data Consolidated'!D36 +'Raw Data Consolidated'!D39-'Raw Data Consolidated'!D44</f>
        <v>0</v>
      </c>
      <c r="E28" s="11" t="n">
        <f aca="false">'Raw Data Consolidated'!E13 + 'Raw Data Consolidated'!E18 + 'Raw Data Consolidated'!E21 + 'Raw Data Consolidated'!E31 + 'Raw Data Consolidated'!E36 +'Raw Data Consolidated'!E39-'Raw Data Consolidated'!E44</f>
        <v>24151602.6</v>
      </c>
      <c r="F28" s="11" t="n">
        <f aca="false">'Raw Data Consolidated'!F13 + 'Raw Data Consolidated'!F18 + 'Raw Data Consolidated'!F21 + 'Raw Data Consolidated'!F31 + 'Raw Data Consolidated'!F36 +'Raw Data Consolidated'!F39-'Raw Data Consolidated'!F44</f>
        <v>30017208.6</v>
      </c>
      <c r="G28" s="11" t="n">
        <f aca="false">'Raw Data Consolidated'!G13 + 'Raw Data Consolidated'!G18 + 'Raw Data Consolidated'!G21 + 'Raw Data Consolidated'!G31 + 'Raw Data Consolidated'!G36 +'Raw Data Consolidated'!G39-'Raw Data Consolidated'!G44</f>
        <v>-6903037.6</v>
      </c>
      <c r="H28" s="11" t="n">
        <f aca="false">'Raw Data Consolidated'!H13 + 'Raw Data Consolidated'!H18 + 'Raw Data Consolidated'!H21 + 'Raw Data Consolidated'!H31 + 'Raw Data Consolidated'!H36 +'Raw Data Consolidated'!H39-'Raw Data Consolidated'!H44</f>
        <v>8135329.5</v>
      </c>
      <c r="I28" s="11" t="n">
        <f aca="false">'Raw Data Consolidated'!I13 + 'Raw Data Consolidated'!I18 + 'Raw Data Consolidated'!I21 + 'Raw Data Consolidated'!I31 + 'Raw Data Consolidated'!I36 +'Raw Data Consolidated'!I39-'Raw Data Consolidated'!I44</f>
        <v>-37900487.86</v>
      </c>
      <c r="J28" s="11" t="n">
        <f aca="false">'Raw Data Consolidated'!J13 + 'Raw Data Consolidated'!J18 + 'Raw Data Consolidated'!J21 + 'Raw Data Consolidated'!J31 + 'Raw Data Consolidated'!J36 +'Raw Data Consolidated'!J39-'Raw Data Consolidated'!J44</f>
        <v>41397754.68</v>
      </c>
      <c r="K28" s="11" t="n">
        <f aca="false">'Raw Data Consolidated'!K13 + 'Raw Data Consolidated'!K18 + 'Raw Data Consolidated'!K21 + 'Raw Data Consolidated'!K31 + 'Raw Data Consolidated'!K36 +'Raw Data Consolidated'!K39-'Raw Data Consolidated'!K44</f>
        <v>46024000.64</v>
      </c>
      <c r="L28" s="11" t="n">
        <f aca="false">'Raw Data Consolidated'!L13 + 'Raw Data Consolidated'!L18 + 'Raw Data Consolidated'!L21 + 'Raw Data Consolidated'!L31 + 'Raw Data Consolidated'!L36 +'Raw Data Consolidated'!L39-'Raw Data Consolidated'!L44</f>
        <v>10907098.2</v>
      </c>
      <c r="M28" s="11" t="n">
        <f aca="false">'Raw Data Consolidated'!M13 + 'Raw Data Consolidated'!M18 + 'Raw Data Consolidated'!M21 + 'Raw Data Consolidated'!M31 + 'Raw Data Consolidated'!M36 +'Raw Data Consolidated'!M39-'Raw Data Consolidated'!M44</f>
        <v>2127906</v>
      </c>
      <c r="N28" s="12" t="n">
        <f aca="false">SUM(B28:M28)</f>
        <v>117957374.76</v>
      </c>
    </row>
    <row r="29" customFormat="false" ht="17.1" hidden="false" customHeight="true" outlineLevel="0" collapsed="false">
      <c r="A29" s="23" t="s">
        <v>22</v>
      </c>
      <c r="B29" s="11" t="n">
        <f aca="false">'Raw Data Consolidated'!B99</f>
        <v>0</v>
      </c>
      <c r="C29" s="11" t="n">
        <f aca="false">'Raw Data Consolidated'!C99</f>
        <v>0</v>
      </c>
      <c r="D29" s="11" t="n">
        <f aca="false">'Raw Data Consolidated'!D99</f>
        <v>0</v>
      </c>
      <c r="E29" s="11" t="n">
        <f aca="false">'Raw Data Consolidated'!E99</f>
        <v>24151602</v>
      </c>
      <c r="F29" s="11" t="n">
        <f aca="false">'Raw Data Consolidated'!F99</f>
        <v>30017208</v>
      </c>
      <c r="G29" s="11" t="n">
        <f aca="false">'Raw Data Consolidated'!G99</f>
        <v>27980156.4</v>
      </c>
      <c r="H29" s="11" t="n">
        <f aca="false">'Raw Data Consolidated'!H99</f>
        <v>8135329</v>
      </c>
      <c r="I29" s="11" t="n">
        <f aca="false">'Raw Data Consolidated'!I99</f>
        <v>3273797.7</v>
      </c>
      <c r="J29" s="11" t="n">
        <f aca="false">'Raw Data Consolidated'!J99</f>
        <v>41397754.68</v>
      </c>
      <c r="K29" s="11" t="n">
        <f aca="false">'Raw Data Consolidated'!K99</f>
        <v>51808506.64</v>
      </c>
      <c r="L29" s="11" t="n">
        <f aca="false">'Raw Data Consolidated'!L99</f>
        <v>10907098</v>
      </c>
      <c r="M29" s="11" t="n">
        <f aca="false">'Raw Data Consolidated'!M99</f>
        <v>2127906</v>
      </c>
      <c r="N29" s="12" t="n">
        <f aca="false">SUM(B29:M29)</f>
        <v>199799358.42</v>
      </c>
    </row>
    <row r="30" customFormat="false" ht="17.1" hidden="false" customHeight="true" outlineLevel="0" collapsed="false">
      <c r="A30" s="24" t="s">
        <v>23</v>
      </c>
      <c r="B30" s="25" t="n">
        <f aca="false">B28-B29</f>
        <v>0</v>
      </c>
      <c r="C30" s="25" t="n">
        <f aca="false">C28-C29</f>
        <v>0</v>
      </c>
      <c r="D30" s="25" t="n">
        <f aca="false">D28-D29</f>
        <v>0</v>
      </c>
      <c r="E30" s="25" t="n">
        <f aca="false">E28-E29</f>
        <v>0.600000001490116</v>
      </c>
      <c r="F30" s="25" t="n">
        <f aca="false">F28-F29</f>
        <v>0.600000001490116</v>
      </c>
      <c r="G30" s="25" t="n">
        <f aca="false">G28-G29</f>
        <v>-34883194</v>
      </c>
      <c r="H30" s="25" t="n">
        <f aca="false">H28-H29</f>
        <v>0.5</v>
      </c>
      <c r="I30" s="25" t="n">
        <f aca="false">I28-I29</f>
        <v>-41174285.56</v>
      </c>
      <c r="J30" s="25" t="n">
        <f aca="false">J28-J29</f>
        <v>0</v>
      </c>
      <c r="K30" s="25" t="n">
        <f aca="false">K28-K29</f>
        <v>-5784506</v>
      </c>
      <c r="L30" s="25" t="n">
        <f aca="false">L28-L29</f>
        <v>0.199999999254942</v>
      </c>
      <c r="M30" s="25" t="n">
        <f aca="false">M28-M29</f>
        <v>0</v>
      </c>
      <c r="N30" s="26" t="n">
        <f aca="false">SUM(B30:M30)</f>
        <v>-81841983.66</v>
      </c>
    </row>
    <row r="31" customFormat="false" ht="8.1" hidden="false" customHeight="true" outlineLevel="0" collapsed="false">
      <c r="A31" s="27"/>
      <c r="B31" s="16"/>
      <c r="C31" s="16"/>
      <c r="D31" s="16"/>
      <c r="E31" s="16"/>
      <c r="F31" s="16"/>
      <c r="G31" s="16"/>
      <c r="H31" s="16"/>
      <c r="I31" s="16"/>
      <c r="J31" s="16"/>
      <c r="K31" s="16"/>
      <c r="L31" s="16"/>
      <c r="M31" s="16"/>
      <c r="N31" s="28"/>
    </row>
    <row r="32" customFormat="false" ht="17.1" hidden="false" customHeight="true" outlineLevel="0" collapsed="false">
      <c r="A32" s="23" t="s">
        <v>24</v>
      </c>
      <c r="B32" s="11" t="n">
        <f aca="false">'Raw Data Consolidated'!B14 + 'Raw Data Consolidated'!B22 + 'Raw Data Consolidated'!B32 + 'Raw Data Consolidated'!B40-'Raw Data Consolidated'!B45</f>
        <v>0</v>
      </c>
      <c r="C32" s="11" t="n">
        <f aca="false">'Raw Data Consolidated'!C14 + 'Raw Data Consolidated'!C22 + 'Raw Data Consolidated'!C32 + 'Raw Data Consolidated'!C40-'Raw Data Consolidated'!C45</f>
        <v>0</v>
      </c>
      <c r="D32" s="11" t="n">
        <f aca="false">'Raw Data Consolidated'!D14 + 'Raw Data Consolidated'!D22 + 'Raw Data Consolidated'!D32 + 'Raw Data Consolidated'!D40-'Raw Data Consolidated'!D45</f>
        <v>0</v>
      </c>
      <c r="E32" s="11" t="n">
        <f aca="false">'Raw Data Consolidated'!E14 + 'Raw Data Consolidated'!E22 + 'Raw Data Consolidated'!E32 + 'Raw Data Consolidated'!E40-'Raw Data Consolidated'!E45</f>
        <v>0</v>
      </c>
      <c r="F32" s="11" t="n">
        <f aca="false">'Raw Data Consolidated'!F14 + 'Raw Data Consolidated'!F22 + 'Raw Data Consolidated'!F32 + 'Raw Data Consolidated'!F40-'Raw Data Consolidated'!F45</f>
        <v>0</v>
      </c>
      <c r="G32" s="11" t="n">
        <f aca="false">'Raw Data Consolidated'!G14 + 'Raw Data Consolidated'!G22 + 'Raw Data Consolidated'!G32 + 'Raw Data Consolidated'!G40-'Raw Data Consolidated'!G45</f>
        <v>0</v>
      </c>
      <c r="H32" s="11" t="n">
        <f aca="false">'Raw Data Consolidated'!H14 + 'Raw Data Consolidated'!H22 + 'Raw Data Consolidated'!H32 + 'Raw Data Consolidated'!H40-'Raw Data Consolidated'!H45</f>
        <v>0</v>
      </c>
      <c r="I32" s="11" t="n">
        <f aca="false">'Raw Data Consolidated'!I14 + 'Raw Data Consolidated'!I22 + 'Raw Data Consolidated'!I32 + 'Raw Data Consolidated'!I40-'Raw Data Consolidated'!I45</f>
        <v>652.5</v>
      </c>
      <c r="J32" s="11" t="n">
        <f aca="false">'Raw Data Consolidated'!J14 + 'Raw Data Consolidated'!J22 + 'Raw Data Consolidated'!J32 + 'Raw Data Consolidated'!J40-'Raw Data Consolidated'!J45</f>
        <v>5540.5</v>
      </c>
      <c r="K32" s="11" t="n">
        <f aca="false">'Raw Data Consolidated'!K14 + 'Raw Data Consolidated'!K22 + 'Raw Data Consolidated'!K32 + 'Raw Data Consolidated'!K40-'Raw Data Consolidated'!K45</f>
        <v>6029.82</v>
      </c>
      <c r="L32" s="11" t="n">
        <f aca="false">'Raw Data Consolidated'!L14 + 'Raw Data Consolidated'!L22 + 'Raw Data Consolidated'!L32 + 'Raw Data Consolidated'!L40-'Raw Data Consolidated'!L45</f>
        <v>1318.75</v>
      </c>
      <c r="M32" s="11" t="n">
        <f aca="false">'Raw Data Consolidated'!M14 + 'Raw Data Consolidated'!M22 + 'Raw Data Consolidated'!M32 + 'Raw Data Consolidated'!M40-'Raw Data Consolidated'!M45</f>
        <v>423.22</v>
      </c>
      <c r="N32" s="12" t="n">
        <f aca="false">SUM(B32:M32)</f>
        <v>13964.79</v>
      </c>
    </row>
    <row r="33" customFormat="false" ht="17.1" hidden="false" customHeight="true" outlineLevel="0" collapsed="false">
      <c r="A33" s="23" t="s">
        <v>25</v>
      </c>
      <c r="B33" s="11" t="n">
        <f aca="false">'Raw Data Consolidated'!B100</f>
        <v>0</v>
      </c>
      <c r="C33" s="11" t="n">
        <f aca="false">'Raw Data Consolidated'!C100</f>
        <v>0</v>
      </c>
      <c r="D33" s="11" t="n">
        <f aca="false">'Raw Data Consolidated'!D100</f>
        <v>0</v>
      </c>
      <c r="E33" s="11" t="n">
        <f aca="false">'Raw Data Consolidated'!E100</f>
        <v>0</v>
      </c>
      <c r="F33" s="11" t="n">
        <f aca="false">'Raw Data Consolidated'!F100</f>
        <v>0</v>
      </c>
      <c r="G33" s="11" t="n">
        <f aca="false">'Raw Data Consolidated'!G100</f>
        <v>0</v>
      </c>
      <c r="H33" s="11" t="n">
        <f aca="false">'Raw Data Consolidated'!H100</f>
        <v>0</v>
      </c>
      <c r="I33" s="11" t="n">
        <f aca="false">'Raw Data Consolidated'!I100</f>
        <v>652.5</v>
      </c>
      <c r="J33" s="11" t="n">
        <f aca="false">'Raw Data Consolidated'!J100</f>
        <v>5540.5</v>
      </c>
      <c r="K33" s="11" t="n">
        <f aca="false">'Raw Data Consolidated'!K100</f>
        <v>6029.82</v>
      </c>
      <c r="L33" s="11" t="n">
        <f aca="false">'Raw Data Consolidated'!L100</f>
        <v>1318.75</v>
      </c>
      <c r="M33" s="11" t="n">
        <f aca="false">'Raw Data Consolidated'!M100</f>
        <v>423</v>
      </c>
      <c r="N33" s="12" t="n">
        <f aca="false">SUM(B33:M33)</f>
        <v>13964.57</v>
      </c>
    </row>
    <row r="34" customFormat="false" ht="17.1" hidden="false" customHeight="true" outlineLevel="0" collapsed="false">
      <c r="A34" s="24" t="s">
        <v>26</v>
      </c>
      <c r="B34" s="25" t="n">
        <f aca="false">B32-B33</f>
        <v>0</v>
      </c>
      <c r="C34" s="25" t="n">
        <f aca="false">C32-C33</f>
        <v>0</v>
      </c>
      <c r="D34" s="25" t="n">
        <f aca="false">D32-D33</f>
        <v>0</v>
      </c>
      <c r="E34" s="25" t="n">
        <f aca="false">E32-E33</f>
        <v>0</v>
      </c>
      <c r="F34" s="25" t="n">
        <f aca="false">F32-F33</f>
        <v>0</v>
      </c>
      <c r="G34" s="25" t="n">
        <f aca="false">G32-G33</f>
        <v>0</v>
      </c>
      <c r="H34" s="25" t="n">
        <f aca="false">H32-H33</f>
        <v>0</v>
      </c>
      <c r="I34" s="25" t="n">
        <f aca="false">I32-I33</f>
        <v>0</v>
      </c>
      <c r="J34" s="25" t="n">
        <f aca="false">J32-J33</f>
        <v>0</v>
      </c>
      <c r="K34" s="25" t="n">
        <f aca="false">K32-K33</f>
        <v>0</v>
      </c>
      <c r="L34" s="25" t="n">
        <f aca="false">L32-L33</f>
        <v>0</v>
      </c>
      <c r="M34" s="25" t="n">
        <f aca="false">M32-M33</f>
        <v>0.220000000000027</v>
      </c>
      <c r="N34" s="26" t="n">
        <f aca="false">SUM(B34:M34)</f>
        <v>0.220000000000027</v>
      </c>
    </row>
    <row r="35" customFormat="false" ht="8.1" hidden="false" customHeight="true" outlineLevel="0" collapsed="false">
      <c r="A35" s="27"/>
      <c r="B35" s="16"/>
      <c r="C35" s="16"/>
      <c r="D35" s="16"/>
      <c r="E35" s="16"/>
      <c r="F35" s="16"/>
      <c r="G35" s="16"/>
      <c r="H35" s="16"/>
      <c r="I35" s="16"/>
      <c r="J35" s="16"/>
      <c r="K35" s="16"/>
      <c r="L35" s="16"/>
      <c r="M35" s="16"/>
      <c r="N35" s="28"/>
    </row>
    <row r="36" customFormat="false" ht="17.1" hidden="false" customHeight="true" outlineLevel="0" collapsed="false">
      <c r="A36" s="23" t="s">
        <v>27</v>
      </c>
      <c r="B36" s="11" t="n">
        <f aca="false">'Raw Data Consolidated'!B15 + 'Raw Data Consolidated'!B23 +'Raw Data Consolidated'!B33 + 'Raw Data Consolidated'!B41-'Raw Data Consolidated'!B46</f>
        <v>0</v>
      </c>
      <c r="C36" s="11" t="n">
        <f aca="false">'Raw Data Consolidated'!C15 + 'Raw Data Consolidated'!C23 +'Raw Data Consolidated'!C33 + 'Raw Data Consolidated'!C41-'Raw Data Consolidated'!C46</f>
        <v>0</v>
      </c>
      <c r="D36" s="11" t="n">
        <f aca="false">'Raw Data Consolidated'!D15 + 'Raw Data Consolidated'!D23 +'Raw Data Consolidated'!D33 + 'Raw Data Consolidated'!D41-'Raw Data Consolidated'!D46</f>
        <v>0</v>
      </c>
      <c r="E36" s="11" t="n">
        <f aca="false">'Raw Data Consolidated'!E15 + 'Raw Data Consolidated'!E23 +'Raw Data Consolidated'!E33 + 'Raw Data Consolidated'!E41-'Raw Data Consolidated'!E46</f>
        <v>0</v>
      </c>
      <c r="F36" s="11" t="n">
        <f aca="false">'Raw Data Consolidated'!F15 + 'Raw Data Consolidated'!F23 +'Raw Data Consolidated'!F33 + 'Raw Data Consolidated'!F41-'Raw Data Consolidated'!F46</f>
        <v>0</v>
      </c>
      <c r="G36" s="11" t="n">
        <f aca="false">'Raw Data Consolidated'!G15 + 'Raw Data Consolidated'!G23 +'Raw Data Consolidated'!G33 + 'Raw Data Consolidated'!G41-'Raw Data Consolidated'!G46</f>
        <v>0</v>
      </c>
      <c r="H36" s="11" t="n">
        <f aca="false">'Raw Data Consolidated'!H15 + 'Raw Data Consolidated'!H23 +'Raw Data Consolidated'!H33 + 'Raw Data Consolidated'!H41-'Raw Data Consolidated'!H46</f>
        <v>0</v>
      </c>
      <c r="I36" s="11" t="n">
        <f aca="false">'Raw Data Consolidated'!I15 + 'Raw Data Consolidated'!I23 +'Raw Data Consolidated'!I33 + 'Raw Data Consolidated'!I41-'Raw Data Consolidated'!I46</f>
        <v>652.5</v>
      </c>
      <c r="J36" s="11" t="n">
        <f aca="false">'Raw Data Consolidated'!J15 + 'Raw Data Consolidated'!J23 +'Raw Data Consolidated'!J33 + 'Raw Data Consolidated'!J41-'Raw Data Consolidated'!J46</f>
        <v>5540.5</v>
      </c>
      <c r="K36" s="11" t="n">
        <f aca="false">'Raw Data Consolidated'!K15 + 'Raw Data Consolidated'!K23 +'Raw Data Consolidated'!K33 + 'Raw Data Consolidated'!K41-'Raw Data Consolidated'!K46</f>
        <v>6029.82</v>
      </c>
      <c r="L36" s="11" t="n">
        <f aca="false">'Raw Data Consolidated'!L15 + 'Raw Data Consolidated'!L23 +'Raw Data Consolidated'!L33 + 'Raw Data Consolidated'!L41-'Raw Data Consolidated'!L46</f>
        <v>1318.75</v>
      </c>
      <c r="M36" s="11" t="n">
        <f aca="false">'Raw Data Consolidated'!M15 + 'Raw Data Consolidated'!M23 +'Raw Data Consolidated'!M33 + 'Raw Data Consolidated'!M41-'Raw Data Consolidated'!M46</f>
        <v>423.22</v>
      </c>
      <c r="N36" s="12" t="n">
        <f aca="false">SUM(B36:M36)</f>
        <v>13964.79</v>
      </c>
    </row>
    <row r="37" customFormat="false" ht="17.1" hidden="false" customHeight="true" outlineLevel="0" collapsed="false">
      <c r="A37" s="23" t="s">
        <v>28</v>
      </c>
      <c r="B37" s="11" t="n">
        <f aca="false">'Raw Data Consolidated'!B101</f>
        <v>0</v>
      </c>
      <c r="C37" s="11" t="n">
        <f aca="false">'Raw Data Consolidated'!C101</f>
        <v>0</v>
      </c>
      <c r="D37" s="11" t="n">
        <f aca="false">'Raw Data Consolidated'!D101</f>
        <v>0</v>
      </c>
      <c r="E37" s="11" t="n">
        <f aca="false">'Raw Data Consolidated'!E101</f>
        <v>0</v>
      </c>
      <c r="F37" s="11" t="n">
        <f aca="false">'Raw Data Consolidated'!F101</f>
        <v>0</v>
      </c>
      <c r="G37" s="11" t="n">
        <f aca="false">'Raw Data Consolidated'!G101</f>
        <v>0</v>
      </c>
      <c r="H37" s="11" t="n">
        <f aca="false">'Raw Data Consolidated'!H101</f>
        <v>0</v>
      </c>
      <c r="I37" s="11" t="n">
        <f aca="false">'Raw Data Consolidated'!I101</f>
        <v>652.5</v>
      </c>
      <c r="J37" s="11" t="n">
        <f aca="false">'Raw Data Consolidated'!J101</f>
        <v>5540.5</v>
      </c>
      <c r="K37" s="11" t="n">
        <f aca="false">'Raw Data Consolidated'!K101</f>
        <v>6029.82</v>
      </c>
      <c r="L37" s="11" t="n">
        <f aca="false">'Raw Data Consolidated'!L101</f>
        <v>1318.75</v>
      </c>
      <c r="M37" s="11" t="n">
        <f aca="false">'Raw Data Consolidated'!M101</f>
        <v>423</v>
      </c>
      <c r="N37" s="12" t="n">
        <f aca="false">SUM(B37:M37)</f>
        <v>13964.57</v>
      </c>
    </row>
    <row r="38" customFormat="false" ht="17.1" hidden="false" customHeight="true" outlineLevel="0" collapsed="false">
      <c r="A38" s="24" t="s">
        <v>29</v>
      </c>
      <c r="B38" s="25" t="n">
        <f aca="false">B36-B37</f>
        <v>0</v>
      </c>
      <c r="C38" s="25" t="n">
        <f aca="false">C36-C37</f>
        <v>0</v>
      </c>
      <c r="D38" s="25" t="n">
        <f aca="false">D36-D37</f>
        <v>0</v>
      </c>
      <c r="E38" s="25" t="n">
        <f aca="false">E36-E37</f>
        <v>0</v>
      </c>
      <c r="F38" s="25" t="n">
        <f aca="false">F36-F37</f>
        <v>0</v>
      </c>
      <c r="G38" s="25" t="n">
        <f aca="false">G36-G37</f>
        <v>0</v>
      </c>
      <c r="H38" s="25" t="n">
        <f aca="false">H36-H37</f>
        <v>0</v>
      </c>
      <c r="I38" s="25" t="n">
        <f aca="false">I36-I37</f>
        <v>0</v>
      </c>
      <c r="J38" s="25" t="n">
        <f aca="false">J36-J37</f>
        <v>0</v>
      </c>
      <c r="K38" s="25" t="n">
        <f aca="false">K36-K37</f>
        <v>0</v>
      </c>
      <c r="L38" s="25" t="n">
        <f aca="false">L36-L37</f>
        <v>0</v>
      </c>
      <c r="M38" s="25" t="n">
        <f aca="false">M36-M37</f>
        <v>0.220000000000027</v>
      </c>
      <c r="N38" s="26" t="n">
        <f aca="false">SUM(B38:M38)</f>
        <v>0.220000000000027</v>
      </c>
    </row>
    <row r="39" customFormat="false" ht="8.1" hidden="false" customHeight="true" outlineLevel="0" collapsed="false">
      <c r="A39" s="27"/>
      <c r="B39" s="16"/>
      <c r="C39" s="16"/>
      <c r="D39" s="16"/>
      <c r="E39" s="16"/>
      <c r="F39" s="16"/>
      <c r="G39" s="16"/>
      <c r="H39" s="16"/>
      <c r="I39" s="16"/>
      <c r="J39" s="16"/>
      <c r="K39" s="16"/>
      <c r="L39" s="16"/>
      <c r="M39" s="16"/>
      <c r="N39" s="28"/>
    </row>
    <row r="40" customFormat="false" ht="17.1" hidden="false" customHeight="true" outlineLevel="0" collapsed="false">
      <c r="A40" s="23" t="s">
        <v>30</v>
      </c>
      <c r="B40" s="11" t="n">
        <f aca="false">'Raw Data Consolidated'!B16 + 'Raw Data Consolidated'!B19 + 'Raw Data Consolidated'!B24 + 'Raw Data Consolidated'!B34 +'Raw Data Consolidated'!B37 + 'Raw Data Consolidated'!B42-'Raw Data Consolidated'!B47</f>
        <v>0</v>
      </c>
      <c r="C40" s="11" t="n">
        <f aca="false">'Raw Data Consolidated'!C16 + 'Raw Data Consolidated'!C19 + 'Raw Data Consolidated'!C24 + 'Raw Data Consolidated'!C34 +'Raw Data Consolidated'!C37 + 'Raw Data Consolidated'!C42-'Raw Data Consolidated'!C47</f>
        <v>0</v>
      </c>
      <c r="D40" s="11" t="n">
        <f aca="false">'Raw Data Consolidated'!D16 + 'Raw Data Consolidated'!D19 + 'Raw Data Consolidated'!D24 + 'Raw Data Consolidated'!D34 +'Raw Data Consolidated'!D37 + 'Raw Data Consolidated'!D42-'Raw Data Consolidated'!D47</f>
        <v>0</v>
      </c>
      <c r="E40" s="11" t="n">
        <f aca="false">'Raw Data Consolidated'!E16 + 'Raw Data Consolidated'!E19 + 'Raw Data Consolidated'!E24 + 'Raw Data Consolidated'!E34 +'Raw Data Consolidated'!E37 + 'Raw Data Consolidated'!E42-'Raw Data Consolidated'!E47</f>
        <v>0</v>
      </c>
      <c r="F40" s="11" t="n">
        <f aca="false">'Raw Data Consolidated'!F16 + 'Raw Data Consolidated'!F19 + 'Raw Data Consolidated'!F24 + 'Raw Data Consolidated'!F34 +'Raw Data Consolidated'!F37 + 'Raw Data Consolidated'!F42-'Raw Data Consolidated'!F47</f>
        <v>0</v>
      </c>
      <c r="G40" s="11" t="n">
        <f aca="false">'Raw Data Consolidated'!G16 + 'Raw Data Consolidated'!G19 + 'Raw Data Consolidated'!G24 + 'Raw Data Consolidated'!G34 +'Raw Data Consolidated'!G37 + 'Raw Data Consolidated'!G42-'Raw Data Consolidated'!G47</f>
        <v>0</v>
      </c>
      <c r="H40" s="11" t="n">
        <f aca="false">'Raw Data Consolidated'!H16 + 'Raw Data Consolidated'!H19 + 'Raw Data Consolidated'!H24 + 'Raw Data Consolidated'!H34 +'Raw Data Consolidated'!H37 + 'Raw Data Consolidated'!H42-'Raw Data Consolidated'!H47</f>
        <v>0</v>
      </c>
      <c r="I40" s="11" t="n">
        <f aca="false">'Raw Data Consolidated'!I16 + 'Raw Data Consolidated'!I19 + 'Raw Data Consolidated'!I24 + 'Raw Data Consolidated'!I34 +'Raw Data Consolidated'!I37 + 'Raw Data Consolidated'!I42-'Raw Data Consolidated'!I47</f>
        <v>0</v>
      </c>
      <c r="J40" s="11" t="n">
        <f aca="false">'Raw Data Consolidated'!J16 + 'Raw Data Consolidated'!J19 + 'Raw Data Consolidated'!J24 + 'Raw Data Consolidated'!J34 +'Raw Data Consolidated'!J37 + 'Raw Data Consolidated'!J42-'Raw Data Consolidated'!J47</f>
        <v>0</v>
      </c>
      <c r="K40" s="11" t="n">
        <f aca="false">'Raw Data Consolidated'!K16 + 'Raw Data Consolidated'!K19 + 'Raw Data Consolidated'!K24 + 'Raw Data Consolidated'!K34 +'Raw Data Consolidated'!K37 + 'Raw Data Consolidated'!K42-'Raw Data Consolidated'!K47</f>
        <v>0</v>
      </c>
      <c r="L40" s="11" t="n">
        <f aca="false">'Raw Data Consolidated'!L16 + 'Raw Data Consolidated'!L19 + 'Raw Data Consolidated'!L24 + 'Raw Data Consolidated'!L34 +'Raw Data Consolidated'!L37 + 'Raw Data Consolidated'!L42-'Raw Data Consolidated'!L47</f>
        <v>0</v>
      </c>
      <c r="M40" s="11" t="n">
        <f aca="false">'Raw Data Consolidated'!M16 + 'Raw Data Consolidated'!M19 + 'Raw Data Consolidated'!M24 + 'Raw Data Consolidated'!M34 +'Raw Data Consolidated'!M37 + 'Raw Data Consolidated'!M42-'Raw Data Consolidated'!M47</f>
        <v>0</v>
      </c>
      <c r="N40" s="12" t="n">
        <f aca="false">SUM(B40:M40)</f>
        <v>0</v>
      </c>
    </row>
    <row r="41" customFormat="false" ht="17.1" hidden="false" customHeight="true" outlineLevel="0" collapsed="false">
      <c r="A41" s="23" t="s">
        <v>31</v>
      </c>
      <c r="B41" s="11" t="n">
        <f aca="false">'Raw Data Consolidated'!B102</f>
        <v>0</v>
      </c>
      <c r="C41" s="11" t="n">
        <f aca="false">'Raw Data Consolidated'!C102</f>
        <v>0</v>
      </c>
      <c r="D41" s="11" t="n">
        <f aca="false">'Raw Data Consolidated'!D102</f>
        <v>0</v>
      </c>
      <c r="E41" s="11" t="n">
        <f aca="false">'Raw Data Consolidated'!E102</f>
        <v>0</v>
      </c>
      <c r="F41" s="11" t="n">
        <f aca="false">'Raw Data Consolidated'!F102</f>
        <v>0</v>
      </c>
      <c r="G41" s="11" t="n">
        <f aca="false">'Raw Data Consolidated'!G102</f>
        <v>0</v>
      </c>
      <c r="H41" s="11" t="n">
        <f aca="false">'Raw Data Consolidated'!H102</f>
        <v>0</v>
      </c>
      <c r="I41" s="11" t="n">
        <f aca="false">'Raw Data Consolidated'!I102</f>
        <v>0</v>
      </c>
      <c r="J41" s="11" t="n">
        <f aca="false">'Raw Data Consolidated'!J102</f>
        <v>0</v>
      </c>
      <c r="K41" s="11" t="n">
        <f aca="false">'Raw Data Consolidated'!K102</f>
        <v>0</v>
      </c>
      <c r="L41" s="11" t="n">
        <f aca="false">'Raw Data Consolidated'!L102</f>
        <v>0</v>
      </c>
      <c r="M41" s="11" t="n">
        <f aca="false">'Raw Data Consolidated'!M102</f>
        <v>0</v>
      </c>
      <c r="N41" s="12" t="n">
        <f aca="false">SUM(B41:M41)</f>
        <v>0</v>
      </c>
    </row>
    <row r="42" customFormat="false" ht="17.1" hidden="false" customHeight="true" outlineLevel="0" collapsed="false">
      <c r="A42" s="29" t="s">
        <v>32</v>
      </c>
      <c r="B42" s="30" t="n">
        <f aca="false">B40-B41</f>
        <v>0</v>
      </c>
      <c r="C42" s="30" t="n">
        <f aca="false">C40-C41</f>
        <v>0</v>
      </c>
      <c r="D42" s="30" t="n">
        <f aca="false">D40-D41</f>
        <v>0</v>
      </c>
      <c r="E42" s="30" t="n">
        <f aca="false">E40-E41</f>
        <v>0</v>
      </c>
      <c r="F42" s="30" t="n">
        <f aca="false">F40-F41</f>
        <v>0</v>
      </c>
      <c r="G42" s="30" t="n">
        <f aca="false">G40-G41</f>
        <v>0</v>
      </c>
      <c r="H42" s="30" t="n">
        <f aca="false">H40-H41</f>
        <v>0</v>
      </c>
      <c r="I42" s="30" t="n">
        <f aca="false">I40-I41</f>
        <v>0</v>
      </c>
      <c r="J42" s="30" t="n">
        <f aca="false">J40-J41</f>
        <v>0</v>
      </c>
      <c r="K42" s="30" t="n">
        <f aca="false">K40-K41</f>
        <v>0</v>
      </c>
      <c r="L42" s="30" t="n">
        <f aca="false">L40-L41</f>
        <v>0</v>
      </c>
      <c r="M42" s="30" t="n">
        <f aca="false">M40-M41</f>
        <v>0</v>
      </c>
      <c r="N42" s="31" t="n">
        <f aca="false">SUM(B42:M42)</f>
        <v>0</v>
      </c>
    </row>
    <row r="43" customFormat="false" ht="15.75" hidden="false" customHeight="true" outlineLevel="0" collapsed="false"/>
    <row r="44" customFormat="false" ht="15.75" hidden="false" customHeight="true" outlineLevel="0" collapsed="false">
      <c r="A44" s="9" t="s">
        <v>34</v>
      </c>
      <c r="B44" s="9"/>
      <c r="C44" s="9"/>
      <c r="D44" s="9"/>
      <c r="E44" s="9"/>
      <c r="F44" s="9"/>
      <c r="G44" s="9"/>
      <c r="H44" s="9"/>
      <c r="I44" s="9"/>
      <c r="J44" s="9"/>
      <c r="K44" s="9"/>
      <c r="L44" s="9"/>
      <c r="M44" s="9"/>
      <c r="N44" s="9"/>
    </row>
    <row r="45" customFormat="false" ht="17.1" hidden="false" customHeight="true" outlineLevel="0" collapsed="false">
      <c r="A45" s="23" t="s">
        <v>18</v>
      </c>
      <c r="B45" s="11" t="n">
        <f aca="false">SUM(SUMIFS('GSTR-1 By Customer'!$P:$P, 'GSTR-1 By Customer'!$B:$B, B$1, 'GSTR-1 By Customer'!$AA:$AA, "N", 'GSTR-1 By Customer'!$D:$D, {"EXP","EXPWPAY","EXPWOPAY","DE","SEWP","SEWOP","CBW"}))</f>
        <v>0</v>
      </c>
      <c r="C45" s="11" t="n">
        <f aca="false">SUM(SUMIFS('GSTR-1 By Customer'!$P:$P, 'GSTR-1 By Customer'!$B:$B, C$1, 'GSTR-1 By Customer'!$AA:$AA, "N", 'GSTR-1 By Customer'!$D:$D, {"EXP","EXPWPAY","EXPWOPAY","DE","SEWP","SEWOP","CBW"}))</f>
        <v>0</v>
      </c>
      <c r="D45" s="11" t="n">
        <f aca="false">SUM(SUMIFS('GSTR-1 By Customer'!$P:$P, 'GSTR-1 By Customer'!$B:$B, D$1, 'GSTR-1 By Customer'!$AA:$AA, "N", 'GSTR-1 By Customer'!$D:$D, {"EXP","EXPWPAY","EXPWOPAY","DE","SEWP","SEWOP","CBW"}))</f>
        <v>0</v>
      </c>
      <c r="E45" s="11" t="n">
        <f aca="false">SUM(SUMIFS('GSTR-1 By Customer'!$P:$P, 'GSTR-1 By Customer'!$B:$B, E$1, 'GSTR-1 By Customer'!$AA:$AA, "N", 'GSTR-1 By Customer'!$D:$D, {"EXP","EXPWPAY","EXPWOPAY","DE","SEWP","SEWOP","CBW"}))</f>
        <v>0</v>
      </c>
      <c r="F45" s="11" t="n">
        <f aca="false">SUM(SUMIFS('GSTR-1 By Customer'!$P:$P, 'GSTR-1 By Customer'!$B:$B, F$1, 'GSTR-1 By Customer'!$AA:$AA, "N", 'GSTR-1 By Customer'!$D:$D, {"EXP","EXPWPAY","EXPWOPAY","DE","SEWP","SEWOP","CBW"}))</f>
        <v>0</v>
      </c>
      <c r="G45" s="11" t="n">
        <f aca="false">SUM(SUMIFS('GSTR-1 By Customer'!$P:$P, 'GSTR-1 By Customer'!$B:$B, G$1, 'GSTR-1 By Customer'!$AA:$AA, "N", 'GSTR-1 By Customer'!$D:$D, {"EXP","EXPWPAY","EXPWOPAY","DE","SEWP","SEWOP","CBW"}))</f>
        <v>0</v>
      </c>
      <c r="H45" s="11" t="n">
        <f aca="false">SUM(SUMIFS('GSTR-1 By Customer'!$P:$P, 'GSTR-1 By Customer'!$B:$B, H$1, 'GSTR-1 By Customer'!$AA:$AA, "N", 'GSTR-1 By Customer'!$D:$D, {"EXP","EXPWPAY","EXPWOPAY","DE","SEWP","SEWOP","CBW"}))</f>
        <v>0</v>
      </c>
      <c r="I45" s="11" t="n">
        <f aca="false">SUM(SUMIFS('GSTR-1 By Customer'!$P:$P, 'GSTR-1 By Customer'!$B:$B, I$1, 'GSTR-1 By Customer'!$AA:$AA, "N", 'GSTR-1 By Customer'!$D:$D, {"EXP","EXPWPAY","EXPWOPAY","DE","SEWP","SEWOP","CBW"}))</f>
        <v>0</v>
      </c>
      <c r="J45" s="11" t="n">
        <f aca="false">SUM(SUMIFS('GSTR-1 By Customer'!$P:$P, 'GSTR-1 By Customer'!$B:$B, J$1, 'GSTR-1 By Customer'!$AA:$AA, "N", 'GSTR-1 By Customer'!$D:$D, {"EXP","EXPWPAY","EXPWOPAY","DE","SEWP","SEWOP","CBW"}))</f>
        <v>0</v>
      </c>
      <c r="K45" s="11" t="n">
        <f aca="false">SUM(SUMIFS('GSTR-1 By Customer'!$P:$P, 'GSTR-1 By Customer'!$B:$B, K$1, 'GSTR-1 By Customer'!$AA:$AA, "N", 'GSTR-1 By Customer'!$D:$D, {"EXP","EXPWPAY","EXPWOPAY","DE","SEWP","SEWOP","CBW"}))</f>
        <v>0</v>
      </c>
      <c r="L45" s="11" t="n">
        <f aca="false">SUM(SUMIFS('GSTR-1 By Customer'!$P:$P, 'GSTR-1 By Customer'!$B:$B, L$1, 'GSTR-1 By Customer'!$AA:$AA, "N", 'GSTR-1 By Customer'!$D:$D, {"EXP","EXPWPAY","EXPWOPAY","DE","SEWP","SEWOP","CBW"}))</f>
        <v>0</v>
      </c>
      <c r="M45" s="11" t="n">
        <f aca="false">SUM(SUMIFS('GSTR-1 By Customer'!$P:$P, 'GSTR-1 By Customer'!$B:$B, M$1, 'GSTR-1 By Customer'!$AA:$AA, "N", 'GSTR-1 By Customer'!$D:$D, {"EXP","EXPWPAY","EXPWOPAY","DE","SEWP","SEWOP","CBW"}))</f>
        <v>0</v>
      </c>
      <c r="N45" s="12" t="n">
        <f aca="false">SUM(A45:M45)</f>
        <v>0</v>
      </c>
    </row>
    <row r="46" customFormat="false" ht="17.1" hidden="false" customHeight="true" outlineLevel="0" collapsed="false">
      <c r="A46" s="23" t="s">
        <v>19</v>
      </c>
      <c r="B46" s="11" t="n">
        <f aca="false">'Raw Data Consolidated'!B103</f>
        <v>0</v>
      </c>
      <c r="C46" s="11" t="n">
        <f aca="false">'Raw Data Consolidated'!C103</f>
        <v>0</v>
      </c>
      <c r="D46" s="11" t="n">
        <f aca="false">'Raw Data Consolidated'!D103</f>
        <v>0</v>
      </c>
      <c r="E46" s="11" t="n">
        <f aca="false">'Raw Data Consolidated'!E103</f>
        <v>0</v>
      </c>
      <c r="F46" s="11" t="n">
        <f aca="false">'Raw Data Consolidated'!F103</f>
        <v>0</v>
      </c>
      <c r="G46" s="11" t="n">
        <f aca="false">'Raw Data Consolidated'!G103</f>
        <v>0</v>
      </c>
      <c r="H46" s="11" t="n">
        <f aca="false">'Raw Data Consolidated'!H103</f>
        <v>0</v>
      </c>
      <c r="I46" s="11" t="n">
        <f aca="false">'Raw Data Consolidated'!I103</f>
        <v>0</v>
      </c>
      <c r="J46" s="11" t="n">
        <f aca="false">'Raw Data Consolidated'!J103</f>
        <v>0</v>
      </c>
      <c r="K46" s="11" t="n">
        <f aca="false">'Raw Data Consolidated'!K103</f>
        <v>0</v>
      </c>
      <c r="L46" s="11" t="n">
        <f aca="false">'Raw Data Consolidated'!L103</f>
        <v>0</v>
      </c>
      <c r="M46" s="11" t="n">
        <f aca="false">'Raw Data Consolidated'!M103</f>
        <v>0</v>
      </c>
      <c r="N46" s="12" t="n">
        <f aca="false">SUM(A46:M46)</f>
        <v>0</v>
      </c>
    </row>
    <row r="47" customFormat="false" ht="17.1" hidden="false" customHeight="true" outlineLevel="0" collapsed="false">
      <c r="A47" s="24" t="s">
        <v>20</v>
      </c>
      <c r="B47" s="25" t="n">
        <f aca="false">B45-B46</f>
        <v>0</v>
      </c>
      <c r="C47" s="25" t="n">
        <f aca="false">C45-C46</f>
        <v>0</v>
      </c>
      <c r="D47" s="25" t="n">
        <f aca="false">D45-D46</f>
        <v>0</v>
      </c>
      <c r="E47" s="25" t="n">
        <f aca="false">E45-E46</f>
        <v>0</v>
      </c>
      <c r="F47" s="25" t="n">
        <f aca="false">F45-F46</f>
        <v>0</v>
      </c>
      <c r="G47" s="25" t="n">
        <f aca="false">G45-G46</f>
        <v>0</v>
      </c>
      <c r="H47" s="25" t="n">
        <f aca="false">H45-H46</f>
        <v>0</v>
      </c>
      <c r="I47" s="25" t="n">
        <f aca="false">I45-I46</f>
        <v>0</v>
      </c>
      <c r="J47" s="25" t="n">
        <f aca="false">J45-J46</f>
        <v>0</v>
      </c>
      <c r="K47" s="25" t="n">
        <f aca="false">K45-K46</f>
        <v>0</v>
      </c>
      <c r="L47" s="25" t="n">
        <f aca="false">L45-L46</f>
        <v>0</v>
      </c>
      <c r="M47" s="25" t="n">
        <f aca="false">M45-M46</f>
        <v>0</v>
      </c>
      <c r="N47" s="26" t="n">
        <f aca="false">SUM(A47:M47)</f>
        <v>0</v>
      </c>
    </row>
    <row r="48" customFormat="false" ht="8.1" hidden="false" customHeight="true" outlineLevel="0" collapsed="false">
      <c r="A48" s="27"/>
      <c r="B48" s="16"/>
      <c r="C48" s="16"/>
      <c r="D48" s="16"/>
      <c r="E48" s="16"/>
      <c r="F48" s="16"/>
      <c r="G48" s="16"/>
      <c r="H48" s="16"/>
      <c r="I48" s="16"/>
      <c r="J48" s="16"/>
      <c r="K48" s="16"/>
      <c r="L48" s="16"/>
      <c r="M48" s="16"/>
      <c r="N48" s="28"/>
    </row>
    <row r="49" customFormat="false" ht="17.1" hidden="false" customHeight="true" outlineLevel="0" collapsed="false">
      <c r="A49" s="23" t="s">
        <v>21</v>
      </c>
      <c r="B49" s="11" t="n">
        <f aca="false">SUM(SUMIFS('GSTR-1 By Customer'!$Q:$Q, 'GSTR-1 By Customer'!$B:$B, B$1, 'GSTR-1 By Customer'!$AA:$AA, "N", 'GSTR-1 By Customer'!$D:$D, {"EXP","EXPWPAY","EXPWOPAY","DE","SEWP","SEWOP","CBW"}))</f>
        <v>0</v>
      </c>
      <c r="C49" s="11" t="n">
        <f aca="false">SUM(SUMIFS('GSTR-1 By Customer'!$Q:$Q, 'GSTR-1 By Customer'!$B:$B, C$1, 'GSTR-1 By Customer'!$AA:$AA, "N", 'GSTR-1 By Customer'!$D:$D, {"EXP","EXPWPAY","EXPWOPAY","DE","SEWP","SEWOP","CBW"}))</f>
        <v>0</v>
      </c>
      <c r="D49" s="11" t="n">
        <f aca="false">SUM(SUMIFS('GSTR-1 By Customer'!$Q:$Q, 'GSTR-1 By Customer'!$B:$B, D$1, 'GSTR-1 By Customer'!$AA:$AA, "N", 'GSTR-1 By Customer'!$D:$D, {"EXP","EXPWPAY","EXPWOPAY","DE","SEWP","SEWOP","CBW"}))</f>
        <v>0</v>
      </c>
      <c r="E49" s="11" t="n">
        <f aca="false">SUM(SUMIFS('GSTR-1 By Customer'!$Q:$Q, 'GSTR-1 By Customer'!$B:$B, E$1, 'GSTR-1 By Customer'!$AA:$AA, "N", 'GSTR-1 By Customer'!$D:$D, {"EXP","EXPWPAY","EXPWOPAY","DE","SEWP","SEWOP","CBW"}))</f>
        <v>0</v>
      </c>
      <c r="F49" s="11" t="n">
        <f aca="false">SUM(SUMIFS('GSTR-1 By Customer'!$Q:$Q, 'GSTR-1 By Customer'!$B:$B, F$1, 'GSTR-1 By Customer'!$AA:$AA, "N", 'GSTR-1 By Customer'!$D:$D, {"EXP","EXPWPAY","EXPWOPAY","DE","SEWP","SEWOP","CBW"}))</f>
        <v>0</v>
      </c>
      <c r="G49" s="11" t="n">
        <f aca="false">SUM(SUMIFS('GSTR-1 By Customer'!$Q:$Q, 'GSTR-1 By Customer'!$B:$B, G$1, 'GSTR-1 By Customer'!$AA:$AA, "N", 'GSTR-1 By Customer'!$D:$D, {"EXP","EXPWPAY","EXPWOPAY","DE","SEWP","SEWOP","CBW"}))</f>
        <v>0</v>
      </c>
      <c r="H49" s="11" t="n">
        <f aca="false">SUM(SUMIFS('GSTR-1 By Customer'!$Q:$Q, 'GSTR-1 By Customer'!$B:$B, H$1, 'GSTR-1 By Customer'!$AA:$AA, "N", 'GSTR-1 By Customer'!$D:$D, {"EXP","EXPWPAY","EXPWOPAY","DE","SEWP","SEWOP","CBW"}))</f>
        <v>0</v>
      </c>
      <c r="I49" s="11" t="n">
        <f aca="false">SUM(SUMIFS('GSTR-1 By Customer'!$Q:$Q, 'GSTR-1 By Customer'!$B:$B, I$1, 'GSTR-1 By Customer'!$AA:$AA, "N", 'GSTR-1 By Customer'!$D:$D, {"EXP","EXPWPAY","EXPWOPAY","DE","SEWP","SEWOP","CBW"}))</f>
        <v>0</v>
      </c>
      <c r="J49" s="11" t="n">
        <f aca="false">SUM(SUMIFS('GSTR-1 By Customer'!$Q:$Q, 'GSTR-1 By Customer'!$B:$B, J$1, 'GSTR-1 By Customer'!$AA:$AA, "N", 'GSTR-1 By Customer'!$D:$D, {"EXP","EXPWPAY","EXPWOPAY","DE","SEWP","SEWOP","CBW"}))</f>
        <v>0</v>
      </c>
      <c r="K49" s="11" t="n">
        <f aca="false">SUM(SUMIFS('GSTR-1 By Customer'!$Q:$Q, 'GSTR-1 By Customer'!$B:$B, K$1, 'GSTR-1 By Customer'!$AA:$AA, "N", 'GSTR-1 By Customer'!$D:$D, {"EXP","EXPWPAY","EXPWOPAY","DE","SEWP","SEWOP","CBW"}))</f>
        <v>0</v>
      </c>
      <c r="L49" s="11" t="n">
        <f aca="false">SUM(SUMIFS('GSTR-1 By Customer'!$Q:$Q, 'GSTR-1 By Customer'!$B:$B, L$1, 'GSTR-1 By Customer'!$AA:$AA, "N", 'GSTR-1 By Customer'!$D:$D, {"EXP","EXPWPAY","EXPWOPAY","DE","SEWP","SEWOP","CBW"}))</f>
        <v>0</v>
      </c>
      <c r="M49" s="11" t="n">
        <f aca="false">SUM(SUMIFS('GSTR-1 By Customer'!$Q:$Q, 'GSTR-1 By Customer'!$B:$B, M$1, 'GSTR-1 By Customer'!$AA:$AA, "N", 'GSTR-1 By Customer'!$D:$D, {"EXP","EXPWPAY","EXPWOPAY","DE","SEWP","SEWOP","CBW"}))</f>
        <v>0</v>
      </c>
      <c r="N49" s="12" t="n">
        <f aca="false">SUM(A49:M49)</f>
        <v>0</v>
      </c>
    </row>
    <row r="50" customFormat="false" ht="17.1" hidden="false" customHeight="true" outlineLevel="0" collapsed="false">
      <c r="A50" s="23" t="s">
        <v>22</v>
      </c>
      <c r="B50" s="11" t="n">
        <f aca="false">'Raw Data Consolidated'!B104</f>
        <v>0</v>
      </c>
      <c r="C50" s="11" t="n">
        <f aca="false">'Raw Data Consolidated'!C104</f>
        <v>0</v>
      </c>
      <c r="D50" s="11" t="n">
        <f aca="false">'Raw Data Consolidated'!D104</f>
        <v>0</v>
      </c>
      <c r="E50" s="11" t="n">
        <f aca="false">'Raw Data Consolidated'!E104</f>
        <v>0</v>
      </c>
      <c r="F50" s="11" t="n">
        <f aca="false">'Raw Data Consolidated'!F104</f>
        <v>0</v>
      </c>
      <c r="G50" s="11" t="n">
        <f aca="false">'Raw Data Consolidated'!G104</f>
        <v>0</v>
      </c>
      <c r="H50" s="11" t="n">
        <f aca="false">'Raw Data Consolidated'!H104</f>
        <v>0</v>
      </c>
      <c r="I50" s="11" t="n">
        <f aca="false">'Raw Data Consolidated'!I104</f>
        <v>0</v>
      </c>
      <c r="J50" s="11" t="n">
        <f aca="false">'Raw Data Consolidated'!J104</f>
        <v>0</v>
      </c>
      <c r="K50" s="11" t="n">
        <f aca="false">'Raw Data Consolidated'!K104</f>
        <v>0</v>
      </c>
      <c r="L50" s="11" t="n">
        <f aca="false">'Raw Data Consolidated'!L104</f>
        <v>0</v>
      </c>
      <c r="M50" s="11" t="n">
        <f aca="false">'Raw Data Consolidated'!M104</f>
        <v>0</v>
      </c>
      <c r="N50" s="12" t="n">
        <f aca="false">SUM(A50:M50)</f>
        <v>0</v>
      </c>
    </row>
    <row r="51" customFormat="false" ht="17.1" hidden="false" customHeight="true" outlineLevel="0" collapsed="false">
      <c r="A51" s="24" t="s">
        <v>23</v>
      </c>
      <c r="B51" s="25" t="n">
        <f aca="false">B49-B50</f>
        <v>0</v>
      </c>
      <c r="C51" s="25" t="n">
        <f aca="false">C49-C50</f>
        <v>0</v>
      </c>
      <c r="D51" s="25" t="n">
        <f aca="false">D49-D50</f>
        <v>0</v>
      </c>
      <c r="E51" s="25" t="n">
        <f aca="false">E49-E50</f>
        <v>0</v>
      </c>
      <c r="F51" s="25" t="n">
        <f aca="false">F49-F50</f>
        <v>0</v>
      </c>
      <c r="G51" s="25" t="n">
        <f aca="false">G49-G50</f>
        <v>0</v>
      </c>
      <c r="H51" s="25" t="n">
        <f aca="false">H49-H50</f>
        <v>0</v>
      </c>
      <c r="I51" s="25" t="n">
        <f aca="false">I49-I50</f>
        <v>0</v>
      </c>
      <c r="J51" s="25" t="n">
        <f aca="false">J49-J50</f>
        <v>0</v>
      </c>
      <c r="K51" s="25" t="n">
        <f aca="false">K49-K50</f>
        <v>0</v>
      </c>
      <c r="L51" s="25" t="n">
        <f aca="false">L49-L50</f>
        <v>0</v>
      </c>
      <c r="M51" s="25" t="n">
        <f aca="false">M49-M50</f>
        <v>0</v>
      </c>
      <c r="N51" s="26" t="n">
        <f aca="false">SUM(A51:M51)</f>
        <v>0</v>
      </c>
    </row>
    <row r="52" customFormat="false" ht="8.1" hidden="false" customHeight="true" outlineLevel="0" collapsed="false">
      <c r="A52" s="27"/>
      <c r="B52" s="16"/>
      <c r="C52" s="16"/>
      <c r="D52" s="16"/>
      <c r="E52" s="16"/>
      <c r="F52" s="16"/>
      <c r="G52" s="16"/>
      <c r="H52" s="16"/>
      <c r="I52" s="16"/>
      <c r="J52" s="16"/>
      <c r="K52" s="16"/>
      <c r="L52" s="16"/>
      <c r="M52" s="16"/>
      <c r="N52" s="28"/>
    </row>
    <row r="53" customFormat="false" ht="17.1" hidden="false" customHeight="true" outlineLevel="0" collapsed="false">
      <c r="A53" s="23" t="s">
        <v>30</v>
      </c>
      <c r="B53" s="11" t="n">
        <f aca="false">SUM(SUMIFS('GSTR-1 By Customer'!$T:$T, 'GSTR-1 By Customer'!$B:$B, B$1, 'GSTR-1 By Customer'!$AA:$AA, "N", 'GSTR-1 By Customer'!$D:$D, {"EXP","EXPWPAY","EXPWOPAY","DE","SEWP","SEWOP","CBW"}))</f>
        <v>0</v>
      </c>
      <c r="C53" s="11" t="n">
        <f aca="false">SUM(SUMIFS('GSTR-1 By Customer'!$T:$T, 'GSTR-1 By Customer'!$B:$B, C$1, 'GSTR-1 By Customer'!$AA:$AA, "N", 'GSTR-1 By Customer'!$D:$D, {"EXP","EXPWPAY","EXPWOPAY","DE","SEWP","SEWOP","CBW"}))</f>
        <v>0</v>
      </c>
      <c r="D53" s="11" t="n">
        <f aca="false">SUM(SUMIFS('GSTR-1 By Customer'!$T:$T, 'GSTR-1 By Customer'!$B:$B, D$1, 'GSTR-1 By Customer'!$AA:$AA, "N", 'GSTR-1 By Customer'!$D:$D, {"EXP","EXPWPAY","EXPWOPAY","DE","SEWP","SEWOP","CBW"}))</f>
        <v>0</v>
      </c>
      <c r="E53" s="11" t="n">
        <f aca="false">SUM(SUMIFS('GSTR-1 By Customer'!$T:$T, 'GSTR-1 By Customer'!$B:$B, E$1, 'GSTR-1 By Customer'!$AA:$AA, "N", 'GSTR-1 By Customer'!$D:$D, {"EXP","EXPWPAY","EXPWOPAY","DE","SEWP","SEWOP","CBW"}))</f>
        <v>0</v>
      </c>
      <c r="F53" s="11" t="n">
        <f aca="false">SUM(SUMIFS('GSTR-1 By Customer'!$T:$T, 'GSTR-1 By Customer'!$B:$B, F$1, 'GSTR-1 By Customer'!$AA:$AA, "N", 'GSTR-1 By Customer'!$D:$D, {"EXP","EXPWPAY","EXPWOPAY","DE","SEWP","SEWOP","CBW"}))</f>
        <v>0</v>
      </c>
      <c r="G53" s="11" t="n">
        <f aca="false">SUM(SUMIFS('GSTR-1 By Customer'!$T:$T, 'GSTR-1 By Customer'!$B:$B, G$1, 'GSTR-1 By Customer'!$AA:$AA, "N", 'GSTR-1 By Customer'!$D:$D, {"EXP","EXPWPAY","EXPWOPAY","DE","SEWP","SEWOP","CBW"}))</f>
        <v>0</v>
      </c>
      <c r="H53" s="11" t="n">
        <f aca="false">SUM(SUMIFS('GSTR-1 By Customer'!$T:$T, 'GSTR-1 By Customer'!$B:$B, H$1, 'GSTR-1 By Customer'!$AA:$AA, "N", 'GSTR-1 By Customer'!$D:$D, {"EXP","EXPWPAY","EXPWOPAY","DE","SEWP","SEWOP","CBW"}))</f>
        <v>0</v>
      </c>
      <c r="I53" s="11" t="n">
        <f aca="false">SUM(SUMIFS('GSTR-1 By Customer'!$T:$T, 'GSTR-1 By Customer'!$B:$B, I$1, 'GSTR-1 By Customer'!$AA:$AA, "N", 'GSTR-1 By Customer'!$D:$D, {"EXP","EXPWPAY","EXPWOPAY","DE","SEWP","SEWOP","CBW"}))</f>
        <v>0</v>
      </c>
      <c r="J53" s="11" t="n">
        <f aca="false">SUM(SUMIFS('GSTR-1 By Customer'!$T:$T, 'GSTR-1 By Customer'!$B:$B, J$1, 'GSTR-1 By Customer'!$AA:$AA, "N", 'GSTR-1 By Customer'!$D:$D, {"EXP","EXPWPAY","EXPWOPAY","DE","SEWP","SEWOP","CBW"}))</f>
        <v>0</v>
      </c>
      <c r="K53" s="11" t="n">
        <f aca="false">SUM(SUMIFS('GSTR-1 By Customer'!$T:$T, 'GSTR-1 By Customer'!$B:$B, K$1, 'GSTR-1 By Customer'!$AA:$AA, "N", 'GSTR-1 By Customer'!$D:$D, {"EXP","EXPWPAY","EXPWOPAY","DE","SEWP","SEWOP","CBW"}))</f>
        <v>0</v>
      </c>
      <c r="L53" s="11" t="n">
        <f aca="false">SUM(SUMIFS('GSTR-1 By Customer'!$T:$T, 'GSTR-1 By Customer'!$B:$B, L$1, 'GSTR-1 By Customer'!$AA:$AA, "N", 'GSTR-1 By Customer'!$D:$D, {"EXP","EXPWPAY","EXPWOPAY","DE","SEWP","SEWOP","CBW"}))</f>
        <v>0</v>
      </c>
      <c r="M53" s="11" t="n">
        <f aca="false">SUM(SUMIFS('GSTR-1 By Customer'!$T:$T, 'GSTR-1 By Customer'!$B:$B, M$1, 'GSTR-1 By Customer'!$AA:$AA, "N", 'GSTR-1 By Customer'!$D:$D, {"EXP","EXPWPAY","EXPWOPAY","DE","SEWP","SEWOP","CBW"}))</f>
        <v>0</v>
      </c>
      <c r="N53" s="12" t="n">
        <f aca="false">SUM(B53:M53)</f>
        <v>0</v>
      </c>
    </row>
    <row r="54" customFormat="false" ht="17.1" hidden="false" customHeight="true" outlineLevel="0" collapsed="false">
      <c r="A54" s="23" t="s">
        <v>31</v>
      </c>
      <c r="B54" s="11" t="n">
        <f aca="false">'Raw Data Consolidated'!B105</f>
        <v>0</v>
      </c>
      <c r="C54" s="11" t="n">
        <f aca="false">'Raw Data Consolidated'!C105</f>
        <v>0</v>
      </c>
      <c r="D54" s="11" t="n">
        <f aca="false">'Raw Data Consolidated'!D105</f>
        <v>0</v>
      </c>
      <c r="E54" s="11" t="n">
        <f aca="false">'Raw Data Consolidated'!E105</f>
        <v>0</v>
      </c>
      <c r="F54" s="11" t="n">
        <f aca="false">'Raw Data Consolidated'!F105</f>
        <v>0</v>
      </c>
      <c r="G54" s="11" t="n">
        <f aca="false">'Raw Data Consolidated'!G105</f>
        <v>0</v>
      </c>
      <c r="H54" s="11" t="n">
        <f aca="false">'Raw Data Consolidated'!H105</f>
        <v>0</v>
      </c>
      <c r="I54" s="11" t="n">
        <f aca="false">'Raw Data Consolidated'!I105</f>
        <v>0</v>
      </c>
      <c r="J54" s="11" t="n">
        <f aca="false">'Raw Data Consolidated'!J105</f>
        <v>0</v>
      </c>
      <c r="K54" s="11" t="n">
        <f aca="false">'Raw Data Consolidated'!K105</f>
        <v>0</v>
      </c>
      <c r="L54" s="11" t="n">
        <f aca="false">'Raw Data Consolidated'!L105</f>
        <v>0</v>
      </c>
      <c r="M54" s="11" t="n">
        <f aca="false">'Raw Data Consolidated'!M105</f>
        <v>0</v>
      </c>
      <c r="N54" s="12" t="n">
        <f aca="false">SUM(B54:M54)</f>
        <v>0</v>
      </c>
    </row>
    <row r="55" customFormat="false" ht="17.1" hidden="false" customHeight="true" outlineLevel="0" collapsed="false">
      <c r="A55" s="29" t="s">
        <v>32</v>
      </c>
      <c r="B55" s="30" t="n">
        <f aca="false">B53-B54</f>
        <v>0</v>
      </c>
      <c r="C55" s="30" t="n">
        <f aca="false">C53-C54</f>
        <v>0</v>
      </c>
      <c r="D55" s="30" t="n">
        <f aca="false">D53-D54</f>
        <v>0</v>
      </c>
      <c r="E55" s="30" t="n">
        <f aca="false">E53-E54</f>
        <v>0</v>
      </c>
      <c r="F55" s="30" t="n">
        <f aca="false">F53-F54</f>
        <v>0</v>
      </c>
      <c r="G55" s="30" t="n">
        <f aca="false">G53-G54</f>
        <v>0</v>
      </c>
      <c r="H55" s="30" t="n">
        <f aca="false">H53-H54</f>
        <v>0</v>
      </c>
      <c r="I55" s="30" t="n">
        <f aca="false">I53-I54</f>
        <v>0</v>
      </c>
      <c r="J55" s="30" t="n">
        <f aca="false">J53-J54</f>
        <v>0</v>
      </c>
      <c r="K55" s="30" t="n">
        <f aca="false">K53-K54</f>
        <v>0</v>
      </c>
      <c r="L55" s="30" t="n">
        <f aca="false">L53-L54</f>
        <v>0</v>
      </c>
      <c r="M55" s="30" t="n">
        <f aca="false">M53-M54</f>
        <v>0</v>
      </c>
      <c r="N55" s="31" t="n">
        <f aca="false">SUM(B55:M55)</f>
        <v>0</v>
      </c>
    </row>
    <row r="56" customFormat="false" ht="15.75" hidden="false" customHeight="true" outlineLevel="0" collapsed="false"/>
    <row r="57" customFormat="false" ht="15.75" hidden="false" customHeight="true" outlineLevel="0" collapsed="false">
      <c r="A57" s="9" t="s">
        <v>35</v>
      </c>
      <c r="B57" s="9"/>
      <c r="C57" s="9"/>
      <c r="D57" s="9"/>
      <c r="E57" s="9"/>
      <c r="F57" s="9"/>
      <c r="G57" s="9"/>
      <c r="H57" s="9"/>
      <c r="I57" s="9"/>
      <c r="J57" s="9"/>
      <c r="K57" s="9"/>
      <c r="L57" s="9"/>
      <c r="M57" s="9"/>
      <c r="N57" s="9"/>
    </row>
    <row r="58" customFormat="false" ht="17.1" hidden="false" customHeight="true" outlineLevel="0" collapsed="false">
      <c r="A58" s="23" t="s">
        <v>18</v>
      </c>
      <c r="B58" s="11" t="n">
        <f aca="false">'Raw Data Consolidated'!B25</f>
        <v>0</v>
      </c>
      <c r="C58" s="11" t="n">
        <f aca="false">'Raw Data Consolidated'!C25</f>
        <v>0</v>
      </c>
      <c r="D58" s="11" t="n">
        <f aca="false">'Raw Data Consolidated'!D25</f>
        <v>0</v>
      </c>
      <c r="E58" s="11" t="n">
        <f aca="false">'Raw Data Consolidated'!E25</f>
        <v>0</v>
      </c>
      <c r="F58" s="11" t="n">
        <f aca="false">'Raw Data Consolidated'!F25</f>
        <v>0</v>
      </c>
      <c r="G58" s="11" t="n">
        <f aca="false">'Raw Data Consolidated'!G25</f>
        <v>0</v>
      </c>
      <c r="H58" s="11" t="n">
        <f aca="false">'Raw Data Consolidated'!H25</f>
        <v>0</v>
      </c>
      <c r="I58" s="11" t="n">
        <f aca="false">'Raw Data Consolidated'!I25</f>
        <v>0</v>
      </c>
      <c r="J58" s="11" t="n">
        <f aca="false">'Raw Data Consolidated'!J25</f>
        <v>0</v>
      </c>
      <c r="K58" s="11" t="n">
        <f aca="false">'Raw Data Consolidated'!K25</f>
        <v>0</v>
      </c>
      <c r="L58" s="11" t="n">
        <f aca="false">'Raw Data Consolidated'!L25</f>
        <v>0</v>
      </c>
      <c r="M58" s="11" t="n">
        <f aca="false">'Raw Data Consolidated'!M25</f>
        <v>0</v>
      </c>
      <c r="N58" s="12" t="n">
        <f aca="false">SUM(B58:M58)</f>
        <v>0</v>
      </c>
    </row>
    <row r="59" customFormat="false" ht="17.1" hidden="false" customHeight="true" outlineLevel="0" collapsed="false">
      <c r="A59" s="23" t="s">
        <v>19</v>
      </c>
      <c r="B59" s="11" t="n">
        <f aca="false">'Raw Data Consolidated'!B103</f>
        <v>0</v>
      </c>
      <c r="C59" s="11" t="n">
        <f aca="false">'Raw Data Consolidated'!C103</f>
        <v>0</v>
      </c>
      <c r="D59" s="11" t="n">
        <f aca="false">'Raw Data Consolidated'!D103</f>
        <v>0</v>
      </c>
      <c r="E59" s="11" t="n">
        <f aca="false">'Raw Data Consolidated'!E103</f>
        <v>0</v>
      </c>
      <c r="F59" s="11" t="n">
        <f aca="false">'Raw Data Consolidated'!F103</f>
        <v>0</v>
      </c>
      <c r="G59" s="11" t="n">
        <f aca="false">'Raw Data Consolidated'!G103</f>
        <v>0</v>
      </c>
      <c r="H59" s="11" t="n">
        <f aca="false">'Raw Data Consolidated'!H103</f>
        <v>0</v>
      </c>
      <c r="I59" s="11" t="n">
        <f aca="false">'Raw Data Consolidated'!I103</f>
        <v>0</v>
      </c>
      <c r="J59" s="11" t="n">
        <f aca="false">'Raw Data Consolidated'!J103</f>
        <v>0</v>
      </c>
      <c r="K59" s="11" t="n">
        <f aca="false">'Raw Data Consolidated'!K103</f>
        <v>0</v>
      </c>
      <c r="L59" s="11" t="n">
        <f aca="false">'Raw Data Consolidated'!L103</f>
        <v>0</v>
      </c>
      <c r="M59" s="11" t="n">
        <f aca="false">'Raw Data Consolidated'!M103</f>
        <v>0</v>
      </c>
      <c r="N59" s="12" t="n">
        <f aca="false">SUM(B59:M59)</f>
        <v>0</v>
      </c>
    </row>
    <row r="60" customFormat="false" ht="17.1" hidden="false" customHeight="true" outlineLevel="0" collapsed="false">
      <c r="A60" s="24" t="s">
        <v>20</v>
      </c>
      <c r="B60" s="25" t="n">
        <f aca="false">B58-B59</f>
        <v>0</v>
      </c>
      <c r="C60" s="25" t="n">
        <f aca="false">C58-C59</f>
        <v>0</v>
      </c>
      <c r="D60" s="25" t="n">
        <f aca="false">D58-D59</f>
        <v>0</v>
      </c>
      <c r="E60" s="25" t="n">
        <f aca="false">E58-E59</f>
        <v>0</v>
      </c>
      <c r="F60" s="25" t="n">
        <f aca="false">F58-F59</f>
        <v>0</v>
      </c>
      <c r="G60" s="25" t="n">
        <f aca="false">G58-G59</f>
        <v>0</v>
      </c>
      <c r="H60" s="25" t="n">
        <f aca="false">H58-H59</f>
        <v>0</v>
      </c>
      <c r="I60" s="25" t="n">
        <f aca="false">I58-I59</f>
        <v>0</v>
      </c>
      <c r="J60" s="25" t="n">
        <f aca="false">J58-J59</f>
        <v>0</v>
      </c>
      <c r="K60" s="25" t="n">
        <f aca="false">K58-K59</f>
        <v>0</v>
      </c>
      <c r="L60" s="25" t="n">
        <f aca="false">L58-L59</f>
        <v>0</v>
      </c>
      <c r="M60" s="25" t="n">
        <f aca="false">M58-M59</f>
        <v>0</v>
      </c>
      <c r="N60" s="26" t="n">
        <f aca="false">SUM(B60:M60)</f>
        <v>0</v>
      </c>
    </row>
    <row r="61" customFormat="false" ht="8.1" hidden="false" customHeight="true" outlineLevel="0" collapsed="false">
      <c r="A61" s="27"/>
      <c r="B61" s="16"/>
      <c r="C61" s="16"/>
      <c r="D61" s="16"/>
      <c r="E61" s="16"/>
      <c r="F61" s="16"/>
      <c r="G61" s="16"/>
      <c r="H61" s="16"/>
      <c r="I61" s="16"/>
      <c r="J61" s="16"/>
      <c r="K61" s="16"/>
      <c r="L61" s="16"/>
      <c r="M61" s="16"/>
      <c r="N61" s="28"/>
    </row>
    <row r="62" customFormat="false" ht="17.1" hidden="false" customHeight="true" outlineLevel="0" collapsed="false">
      <c r="A62" s="23" t="s">
        <v>21</v>
      </c>
      <c r="B62" s="11" t="n">
        <f aca="false">'Raw Data Consolidated'!B26</f>
        <v>0</v>
      </c>
      <c r="C62" s="11" t="n">
        <f aca="false">'Raw Data Consolidated'!C26</f>
        <v>0</v>
      </c>
      <c r="D62" s="11" t="n">
        <f aca="false">'Raw Data Consolidated'!D26</f>
        <v>0</v>
      </c>
      <c r="E62" s="11" t="n">
        <f aca="false">'Raw Data Consolidated'!E26</f>
        <v>0</v>
      </c>
      <c r="F62" s="11" t="n">
        <f aca="false">'Raw Data Consolidated'!F26</f>
        <v>0</v>
      </c>
      <c r="G62" s="11" t="n">
        <f aca="false">'Raw Data Consolidated'!G26</f>
        <v>0</v>
      </c>
      <c r="H62" s="11" t="n">
        <f aca="false">'Raw Data Consolidated'!H26</f>
        <v>0</v>
      </c>
      <c r="I62" s="11" t="n">
        <f aca="false">'Raw Data Consolidated'!I26</f>
        <v>0</v>
      </c>
      <c r="J62" s="11" t="n">
        <f aca="false">'Raw Data Consolidated'!J26</f>
        <v>0</v>
      </c>
      <c r="K62" s="11" t="n">
        <f aca="false">'Raw Data Consolidated'!K26</f>
        <v>0</v>
      </c>
      <c r="L62" s="11" t="n">
        <f aca="false">'Raw Data Consolidated'!L26</f>
        <v>0</v>
      </c>
      <c r="M62" s="11" t="n">
        <f aca="false">'Raw Data Consolidated'!M26</f>
        <v>0</v>
      </c>
      <c r="N62" s="12" t="n">
        <f aca="false">SUM(B62:M62)</f>
        <v>0</v>
      </c>
    </row>
    <row r="63" customFormat="false" ht="17.1" hidden="false" customHeight="true" outlineLevel="0" collapsed="false">
      <c r="A63" s="23" t="s">
        <v>22</v>
      </c>
      <c r="B63" s="11" t="n">
        <f aca="false">'Raw Data Consolidated'!B104</f>
        <v>0</v>
      </c>
      <c r="C63" s="11" t="n">
        <f aca="false">'Raw Data Consolidated'!C104</f>
        <v>0</v>
      </c>
      <c r="D63" s="11" t="n">
        <f aca="false">'Raw Data Consolidated'!D104</f>
        <v>0</v>
      </c>
      <c r="E63" s="11" t="n">
        <f aca="false">'Raw Data Consolidated'!E104</f>
        <v>0</v>
      </c>
      <c r="F63" s="11" t="n">
        <f aca="false">'Raw Data Consolidated'!F104</f>
        <v>0</v>
      </c>
      <c r="G63" s="11" t="n">
        <f aca="false">'Raw Data Consolidated'!G104</f>
        <v>0</v>
      </c>
      <c r="H63" s="11" t="n">
        <f aca="false">'Raw Data Consolidated'!H104</f>
        <v>0</v>
      </c>
      <c r="I63" s="11" t="n">
        <f aca="false">'Raw Data Consolidated'!I104</f>
        <v>0</v>
      </c>
      <c r="J63" s="11" t="n">
        <f aca="false">'Raw Data Consolidated'!J104</f>
        <v>0</v>
      </c>
      <c r="K63" s="11" t="n">
        <f aca="false">'Raw Data Consolidated'!K104</f>
        <v>0</v>
      </c>
      <c r="L63" s="11" t="n">
        <f aca="false">'Raw Data Consolidated'!L104</f>
        <v>0</v>
      </c>
      <c r="M63" s="11" t="n">
        <f aca="false">'Raw Data Consolidated'!M104</f>
        <v>0</v>
      </c>
      <c r="N63" s="12" t="n">
        <f aca="false">SUM(B63:M63)</f>
        <v>0</v>
      </c>
    </row>
    <row r="64" customFormat="false" ht="17.1" hidden="false" customHeight="true" outlineLevel="0" collapsed="false">
      <c r="A64" s="24" t="s">
        <v>23</v>
      </c>
      <c r="B64" s="25" t="n">
        <f aca="false">B62-B63</f>
        <v>0</v>
      </c>
      <c r="C64" s="25" t="n">
        <f aca="false">C62-C63</f>
        <v>0</v>
      </c>
      <c r="D64" s="25" t="n">
        <f aca="false">D62-D63</f>
        <v>0</v>
      </c>
      <c r="E64" s="25" t="n">
        <f aca="false">E62-E63</f>
        <v>0</v>
      </c>
      <c r="F64" s="25" t="n">
        <f aca="false">F62-F63</f>
        <v>0</v>
      </c>
      <c r="G64" s="25" t="n">
        <f aca="false">G62-G63</f>
        <v>0</v>
      </c>
      <c r="H64" s="25" t="n">
        <f aca="false">H62-H63</f>
        <v>0</v>
      </c>
      <c r="I64" s="25" t="n">
        <f aca="false">I62-I63</f>
        <v>0</v>
      </c>
      <c r="J64" s="25" t="n">
        <f aca="false">J62-J63</f>
        <v>0</v>
      </c>
      <c r="K64" s="25" t="n">
        <f aca="false">K62-K63</f>
        <v>0</v>
      </c>
      <c r="L64" s="25" t="n">
        <f aca="false">L62-L63</f>
        <v>0</v>
      </c>
      <c r="M64" s="25" t="n">
        <f aca="false">M62-M63</f>
        <v>0</v>
      </c>
      <c r="N64" s="26" t="n">
        <f aca="false">SUM(B64:M64)</f>
        <v>0</v>
      </c>
    </row>
    <row r="65" customFormat="false" ht="8.1" hidden="false" customHeight="true" outlineLevel="0" collapsed="false">
      <c r="A65" s="27"/>
      <c r="B65" s="16"/>
      <c r="C65" s="16"/>
      <c r="D65" s="16"/>
      <c r="E65" s="16"/>
      <c r="F65" s="16"/>
      <c r="G65" s="16"/>
      <c r="H65" s="16"/>
      <c r="I65" s="16"/>
      <c r="J65" s="16"/>
      <c r="K65" s="16"/>
      <c r="L65" s="16"/>
      <c r="M65" s="16"/>
      <c r="N65" s="28"/>
    </row>
    <row r="66" customFormat="false" ht="17.1" hidden="false" customHeight="true" outlineLevel="0" collapsed="false">
      <c r="A66" s="23" t="s">
        <v>30</v>
      </c>
      <c r="B66" s="11" t="n">
        <v>0</v>
      </c>
      <c r="C66" s="11" t="n">
        <v>0</v>
      </c>
      <c r="D66" s="11" t="n">
        <v>0</v>
      </c>
      <c r="E66" s="11" t="n">
        <v>0</v>
      </c>
      <c r="F66" s="11" t="n">
        <v>0</v>
      </c>
      <c r="G66" s="11" t="n">
        <v>0</v>
      </c>
      <c r="H66" s="11" t="n">
        <v>0</v>
      </c>
      <c r="I66" s="11" t="n">
        <v>0</v>
      </c>
      <c r="J66" s="11" t="n">
        <v>0</v>
      </c>
      <c r="K66" s="11" t="n">
        <v>0</v>
      </c>
      <c r="L66" s="11" t="n">
        <v>0</v>
      </c>
      <c r="M66" s="11" t="n">
        <v>0</v>
      </c>
      <c r="N66" s="12" t="n">
        <f aca="false">SUM(B66:M66)</f>
        <v>0</v>
      </c>
    </row>
    <row r="67" customFormat="false" ht="17.1" hidden="false" customHeight="true" outlineLevel="0" collapsed="false">
      <c r="A67" s="23" t="s">
        <v>31</v>
      </c>
      <c r="B67" s="11" t="n">
        <f aca="false">'Raw Data Consolidated'!B105</f>
        <v>0</v>
      </c>
      <c r="C67" s="11" t="n">
        <f aca="false">'Raw Data Consolidated'!C105</f>
        <v>0</v>
      </c>
      <c r="D67" s="11" t="n">
        <f aca="false">'Raw Data Consolidated'!D105</f>
        <v>0</v>
      </c>
      <c r="E67" s="11" t="n">
        <f aca="false">'Raw Data Consolidated'!E105</f>
        <v>0</v>
      </c>
      <c r="F67" s="11" t="n">
        <f aca="false">'Raw Data Consolidated'!F105</f>
        <v>0</v>
      </c>
      <c r="G67" s="11" t="n">
        <f aca="false">'Raw Data Consolidated'!G105</f>
        <v>0</v>
      </c>
      <c r="H67" s="11" t="n">
        <f aca="false">'Raw Data Consolidated'!H105</f>
        <v>0</v>
      </c>
      <c r="I67" s="11" t="n">
        <f aca="false">'Raw Data Consolidated'!I105</f>
        <v>0</v>
      </c>
      <c r="J67" s="11" t="n">
        <f aca="false">'Raw Data Consolidated'!J105</f>
        <v>0</v>
      </c>
      <c r="K67" s="11" t="n">
        <f aca="false">'Raw Data Consolidated'!K105</f>
        <v>0</v>
      </c>
      <c r="L67" s="11" t="n">
        <f aca="false">'Raw Data Consolidated'!L105</f>
        <v>0</v>
      </c>
      <c r="M67" s="11" t="n">
        <f aca="false">'Raw Data Consolidated'!M105</f>
        <v>0</v>
      </c>
      <c r="N67" s="12" t="n">
        <f aca="false">SUM(B67:M67)</f>
        <v>0</v>
      </c>
    </row>
    <row r="68" customFormat="false" ht="17.1" hidden="false" customHeight="true" outlineLevel="0" collapsed="false">
      <c r="A68" s="29" t="s">
        <v>32</v>
      </c>
      <c r="B68" s="30" t="n">
        <f aca="false">B66-B67</f>
        <v>0</v>
      </c>
      <c r="C68" s="30" t="n">
        <f aca="false">C66-C67</f>
        <v>0</v>
      </c>
      <c r="D68" s="30" t="n">
        <f aca="false">D66-D67</f>
        <v>0</v>
      </c>
      <c r="E68" s="30" t="n">
        <f aca="false">E66-E67</f>
        <v>0</v>
      </c>
      <c r="F68" s="30" t="n">
        <f aca="false">F66-F67</f>
        <v>0</v>
      </c>
      <c r="G68" s="30" t="n">
        <f aca="false">G66-G67</f>
        <v>0</v>
      </c>
      <c r="H68" s="30" t="n">
        <f aca="false">H66-H67</f>
        <v>0</v>
      </c>
      <c r="I68" s="30" t="n">
        <f aca="false">I66-I67</f>
        <v>0</v>
      </c>
      <c r="J68" s="30" t="n">
        <f aca="false">J66-J67</f>
        <v>0</v>
      </c>
      <c r="K68" s="30" t="n">
        <f aca="false">K66-K67</f>
        <v>0</v>
      </c>
      <c r="L68" s="30" t="n">
        <f aca="false">L66-L67</f>
        <v>0</v>
      </c>
      <c r="M68" s="30" t="n">
        <f aca="false">M66-M67</f>
        <v>0</v>
      </c>
      <c r="N68" s="31" t="n">
        <f aca="false">SUM(B68:M68)</f>
        <v>0</v>
      </c>
    </row>
    <row r="69" customFormat="false" ht="15.75" hidden="false" customHeight="true" outlineLevel="0" collapsed="false"/>
    <row r="70" customFormat="false" ht="15.75" hidden="false" customHeight="true" outlineLevel="0" collapsed="false">
      <c r="A70" s="9" t="s">
        <v>36</v>
      </c>
      <c r="B70" s="9"/>
      <c r="C70" s="9"/>
      <c r="D70" s="9"/>
      <c r="E70" s="9"/>
      <c r="F70" s="9"/>
      <c r="G70" s="9"/>
      <c r="H70" s="9"/>
      <c r="I70" s="9"/>
      <c r="J70" s="9"/>
      <c r="K70" s="9"/>
      <c r="L70" s="9"/>
      <c r="M70" s="9"/>
      <c r="N70" s="9"/>
    </row>
    <row r="71" customFormat="false" ht="17.1" hidden="false" customHeight="true" outlineLevel="0" collapsed="false">
      <c r="A71" s="32" t="s">
        <v>37</v>
      </c>
      <c r="B71" s="11" t="n">
        <f aca="false">SUM('Raw Data Consolidated'!B27:B29)</f>
        <v>0</v>
      </c>
      <c r="C71" s="11" t="n">
        <f aca="false">SUM('Raw Data Consolidated'!C27:C29)</f>
        <v>0</v>
      </c>
      <c r="D71" s="11" t="n">
        <f aca="false">SUM('Raw Data Consolidated'!D27:D29)</f>
        <v>0</v>
      </c>
      <c r="E71" s="11" t="n">
        <f aca="false">SUM('Raw Data Consolidated'!E27:E29)</f>
        <v>0</v>
      </c>
      <c r="F71" s="11" t="n">
        <f aca="false">SUM('Raw Data Consolidated'!F27:F29)</f>
        <v>0</v>
      </c>
      <c r="G71" s="11" t="n">
        <f aca="false">SUM('Raw Data Consolidated'!G27:G29)</f>
        <v>0</v>
      </c>
      <c r="H71" s="11" t="n">
        <f aca="false">SUM('Raw Data Consolidated'!H27:H29)</f>
        <v>0</v>
      </c>
      <c r="I71" s="11" t="n">
        <f aca="false">SUM('Raw Data Consolidated'!I27:I29)</f>
        <v>0</v>
      </c>
      <c r="J71" s="11" t="n">
        <f aca="false">SUM('Raw Data Consolidated'!J27:J29)</f>
        <v>0</v>
      </c>
      <c r="K71" s="11" t="n">
        <f aca="false">SUM('Raw Data Consolidated'!K27:K29)</f>
        <v>0</v>
      </c>
      <c r="L71" s="11" t="n">
        <f aca="false">SUM('Raw Data Consolidated'!L27:L29)</f>
        <v>0</v>
      </c>
      <c r="M71" s="11" t="n">
        <f aca="false">SUM('Raw Data Consolidated'!M27:M29)</f>
        <v>0</v>
      </c>
      <c r="N71" s="12" t="n">
        <f aca="false">SUM(B71:M71)</f>
        <v>0</v>
      </c>
    </row>
    <row r="72" customFormat="false" ht="17.1" hidden="false" customHeight="true" outlineLevel="0" collapsed="false">
      <c r="A72" s="32" t="s">
        <v>38</v>
      </c>
      <c r="B72" s="11" t="n">
        <f aca="false">('Raw Data Consolidated'!B106 + 'Raw Data Consolidated'!B112)</f>
        <v>0</v>
      </c>
      <c r="C72" s="11" t="n">
        <f aca="false">('Raw Data Consolidated'!C106 + 'Raw Data Consolidated'!C112)</f>
        <v>0</v>
      </c>
      <c r="D72" s="11" t="n">
        <f aca="false">('Raw Data Consolidated'!D106 + 'Raw Data Consolidated'!D112)</f>
        <v>0</v>
      </c>
      <c r="E72" s="11" t="n">
        <f aca="false">('Raw Data Consolidated'!E106 + 'Raw Data Consolidated'!E112)</f>
        <v>0</v>
      </c>
      <c r="F72" s="11" t="n">
        <f aca="false">('Raw Data Consolidated'!F106 + 'Raw Data Consolidated'!F112)</f>
        <v>0</v>
      </c>
      <c r="G72" s="11" t="n">
        <f aca="false">('Raw Data Consolidated'!G106 + 'Raw Data Consolidated'!G112)</f>
        <v>0</v>
      </c>
      <c r="H72" s="11" t="n">
        <f aca="false">('Raw Data Consolidated'!H106 + 'Raw Data Consolidated'!H112)</f>
        <v>0</v>
      </c>
      <c r="I72" s="11" t="n">
        <f aca="false">('Raw Data Consolidated'!I106 + 'Raw Data Consolidated'!I112)</f>
        <v>0</v>
      </c>
      <c r="J72" s="11" t="n">
        <f aca="false">('Raw Data Consolidated'!J106 + 'Raw Data Consolidated'!J112)</f>
        <v>0</v>
      </c>
      <c r="K72" s="11" t="n">
        <f aca="false">('Raw Data Consolidated'!K106 + 'Raw Data Consolidated'!K112)</f>
        <v>0</v>
      </c>
      <c r="L72" s="11" t="n">
        <f aca="false">('Raw Data Consolidated'!L106 + 'Raw Data Consolidated'!L112)</f>
        <v>0</v>
      </c>
      <c r="M72" s="11" t="n">
        <f aca="false">('Raw Data Consolidated'!M106 + 'Raw Data Consolidated'!M112)</f>
        <v>0</v>
      </c>
      <c r="N72" s="12" t="n">
        <f aca="false">SUM(B72:M72)</f>
        <v>0</v>
      </c>
    </row>
    <row r="73" customFormat="false" ht="17.1" hidden="false" customHeight="true" outlineLevel="0" collapsed="false">
      <c r="A73" s="33" t="s">
        <v>39</v>
      </c>
      <c r="B73" s="30" t="n">
        <f aca="false">B71-B72</f>
        <v>0</v>
      </c>
      <c r="C73" s="30" t="n">
        <f aca="false">C71-C72</f>
        <v>0</v>
      </c>
      <c r="D73" s="30" t="n">
        <f aca="false">D71-D72</f>
        <v>0</v>
      </c>
      <c r="E73" s="30" t="n">
        <f aca="false">E71-E72</f>
        <v>0</v>
      </c>
      <c r="F73" s="30" t="n">
        <f aca="false">F71-F72</f>
        <v>0</v>
      </c>
      <c r="G73" s="30" t="n">
        <f aca="false">G71-G72</f>
        <v>0</v>
      </c>
      <c r="H73" s="30" t="n">
        <f aca="false">H71-H72</f>
        <v>0</v>
      </c>
      <c r="I73" s="30" t="n">
        <f aca="false">I71-I72</f>
        <v>0</v>
      </c>
      <c r="J73" s="30" t="n">
        <f aca="false">J71-J72</f>
        <v>0</v>
      </c>
      <c r="K73" s="30" t="n">
        <f aca="false">K71-K72</f>
        <v>0</v>
      </c>
      <c r="L73" s="30" t="n">
        <f aca="false">L71-L72</f>
        <v>0</v>
      </c>
      <c r="M73" s="30" t="n">
        <f aca="false">M71-M72</f>
        <v>0</v>
      </c>
      <c r="N73" s="31" t="n">
        <f aca="false">SUM(B73:M73)</f>
        <v>0</v>
      </c>
    </row>
  </sheetData>
  <mergeCells count="5">
    <mergeCell ref="A2:N2"/>
    <mergeCell ref="A23:N23"/>
    <mergeCell ref="A44:N44"/>
    <mergeCell ref="A57:N57"/>
    <mergeCell ref="A70:N70"/>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N3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A1" activeCellId="0" sqref="A1"/>
    </sheetView>
  </sheetViews>
  <sheetFormatPr defaultRowHeight="15" zeroHeight="false" outlineLevelRow="0" outlineLevelCol="0"/>
  <cols>
    <col collapsed="false" customWidth="true" hidden="false" outlineLevel="0" max="4" min="1" style="1" width="16.71"/>
    <col collapsed="false" customWidth="true" hidden="false" outlineLevel="0" max="14" min="5" style="1" width="12.71"/>
    <col collapsed="false" customWidth="true" hidden="false" outlineLevel="0" max="1025" min="15" style="1" width="9.14"/>
  </cols>
  <sheetData>
    <row r="1" customFormat="false" ht="15.75" hidden="false" customHeight="true" outlineLevel="0" collapsed="false">
      <c r="A1" s="7" t="s">
        <v>3</v>
      </c>
      <c r="B1" s="8" t="n">
        <f aca="false">'Raw Data Consolidated'!B11</f>
        <v>42826</v>
      </c>
      <c r="C1" s="8" t="n">
        <f aca="false">'Raw Data Consolidated'!C11</f>
        <v>42856</v>
      </c>
      <c r="D1" s="8" t="n">
        <f aca="false">'Raw Data Consolidated'!D11</f>
        <v>42887</v>
      </c>
      <c r="E1" s="8" t="n">
        <f aca="false">'Raw Data Consolidated'!E11</f>
        <v>42917</v>
      </c>
      <c r="F1" s="8" t="n">
        <f aca="false">'Raw Data Consolidated'!F11</f>
        <v>42948</v>
      </c>
      <c r="G1" s="8" t="n">
        <f aca="false">'Raw Data Consolidated'!G11</f>
        <v>42979</v>
      </c>
      <c r="H1" s="8" t="n">
        <f aca="false">'Raw Data Consolidated'!H11</f>
        <v>43009</v>
      </c>
      <c r="I1" s="8" t="n">
        <f aca="false">'Raw Data Consolidated'!I11</f>
        <v>43040</v>
      </c>
      <c r="J1" s="8" t="n">
        <f aca="false">'Raw Data Consolidated'!J11</f>
        <v>43070</v>
      </c>
      <c r="K1" s="8" t="n">
        <f aca="false">'Raw Data Consolidated'!K11</f>
        <v>43101</v>
      </c>
      <c r="L1" s="8" t="n">
        <f aca="false">'Raw Data Consolidated'!L11</f>
        <v>43132</v>
      </c>
      <c r="M1" s="8" t="n">
        <f aca="false">'Raw Data Consolidated'!M11</f>
        <v>43160</v>
      </c>
      <c r="N1" s="7" t="s">
        <v>10</v>
      </c>
    </row>
    <row r="2" customFormat="false" ht="15" hidden="false" customHeight="false" outlineLevel="0" collapsed="false">
      <c r="A2" s="34" t="s">
        <v>40</v>
      </c>
      <c r="B2" s="34"/>
      <c r="C2" s="34"/>
      <c r="D2" s="34"/>
      <c r="E2" s="34"/>
      <c r="F2" s="34"/>
      <c r="G2" s="34"/>
      <c r="H2" s="34"/>
      <c r="I2" s="34"/>
      <c r="J2" s="34"/>
      <c r="K2" s="34"/>
      <c r="L2" s="34"/>
      <c r="M2" s="34"/>
      <c r="N2" s="34"/>
    </row>
    <row r="3" customFormat="false" ht="15" hidden="false" customHeight="false" outlineLevel="0" collapsed="false">
      <c r="A3" s="23" t="s">
        <v>41</v>
      </c>
      <c r="B3" s="11" t="n">
        <f aca="false">'Raw Data Consolidated'!B125 + 'Raw Data Consolidated'!B145 + 'Raw Data Consolidated'!B141</f>
        <v>0</v>
      </c>
      <c r="C3" s="11" t="n">
        <f aca="false">'Raw Data Consolidated'!C125 + 'Raw Data Consolidated'!C145 + 'Raw Data Consolidated'!C141</f>
        <v>0</v>
      </c>
      <c r="D3" s="11" t="n">
        <f aca="false">'Raw Data Consolidated'!D125 + 'Raw Data Consolidated'!D145 + 'Raw Data Consolidated'!D141</f>
        <v>0</v>
      </c>
      <c r="E3" s="11" t="n">
        <f aca="false">'Raw Data Consolidated'!E125 + 'Raw Data Consolidated'!E145 + 'Raw Data Consolidated'!E141</f>
        <v>0</v>
      </c>
      <c r="F3" s="11" t="n">
        <f aca="false">'Raw Data Consolidated'!F125 + 'Raw Data Consolidated'!F145 + 'Raw Data Consolidated'!F141</f>
        <v>22999278</v>
      </c>
      <c r="G3" s="11" t="n">
        <f aca="false">'Raw Data Consolidated'!G125 + 'Raw Data Consolidated'!G145 + 'Raw Data Consolidated'!G141</f>
        <v>10266242.36</v>
      </c>
      <c r="H3" s="11" t="n">
        <f aca="false">'Raw Data Consolidated'!H125 + 'Raw Data Consolidated'!H145 + 'Raw Data Consolidated'!H141</f>
        <v>5367543</v>
      </c>
      <c r="I3" s="11" t="n">
        <f aca="false">'Raw Data Consolidated'!I125 + 'Raw Data Consolidated'!I145 + 'Raw Data Consolidated'!I141</f>
        <v>14410426.94</v>
      </c>
      <c r="J3" s="11" t="n">
        <f aca="false">'Raw Data Consolidated'!J125 + 'Raw Data Consolidated'!J145 + 'Raw Data Consolidated'!J141</f>
        <v>11837968.92</v>
      </c>
      <c r="K3" s="11" t="n">
        <f aca="false">'Raw Data Consolidated'!K125 + 'Raw Data Consolidated'!K145 + 'Raw Data Consolidated'!K141</f>
        <v>9615904.74</v>
      </c>
      <c r="L3" s="11" t="n">
        <f aca="false">'Raw Data Consolidated'!L125 + 'Raw Data Consolidated'!L145 + 'Raw Data Consolidated'!L141</f>
        <v>3935739</v>
      </c>
      <c r="M3" s="11" t="n">
        <f aca="false">'Raw Data Consolidated'!M125 + 'Raw Data Consolidated'!M145 + 'Raw Data Consolidated'!M141</f>
        <v>41068907</v>
      </c>
      <c r="N3" s="12" t="n">
        <f aca="false">SUM(B3:M3)</f>
        <v>119502009.96</v>
      </c>
    </row>
    <row r="4" customFormat="false" ht="15" hidden="false" customHeight="false" outlineLevel="0" collapsed="false">
      <c r="A4" s="23" t="s">
        <v>42</v>
      </c>
      <c r="B4" s="11" t="n">
        <f aca="false">SUMIFS('GSTR-2A By Vendor'!$Q:$Q, 'GSTR-2A By Vendor'!$B:$B, B$1, 'GSTR-2A By Vendor'!$H:$H, "N", 'GSTR-2A By Vendor'!$AA:$AA, "N")</f>
        <v>0</v>
      </c>
      <c r="C4" s="11" t="n">
        <f aca="false">SUMIFS('GSTR-2A By Vendor'!$Q:$Q, 'GSTR-2A By Vendor'!$B:$B, C$1, 'GSTR-2A By Vendor'!$H:$H, "N", 'GSTR-2A By Vendor'!$AA:$AA, "N")</f>
        <v>0</v>
      </c>
      <c r="D4" s="11" t="n">
        <f aca="false">SUMIFS('GSTR-2A By Vendor'!$Q:$Q, 'GSTR-2A By Vendor'!$B:$B, D$1, 'GSTR-2A By Vendor'!$H:$H, "N", 'GSTR-2A By Vendor'!$AA:$AA, "N")</f>
        <v>0</v>
      </c>
      <c r="E4" s="11" t="n">
        <f aca="false">SUMIFS('GSTR-2A By Vendor'!$Q:$Q, 'GSTR-2A By Vendor'!$B:$B, E$1, 'GSTR-2A By Vendor'!$H:$H, "N", 'GSTR-2A By Vendor'!$AA:$AA, "N")</f>
        <v>13799127.06</v>
      </c>
      <c r="F4" s="11" t="n">
        <f aca="false">SUMIFS('GSTR-2A By Vendor'!$Q:$Q, 'GSTR-2A By Vendor'!$B:$B, F$1, 'GSTR-2A By Vendor'!$H:$H, "N", 'GSTR-2A By Vendor'!$AA:$AA, "N")</f>
        <v>12538588.28</v>
      </c>
      <c r="G4" s="11" t="n">
        <f aca="false">SUMIFS('GSTR-2A By Vendor'!$Q:$Q, 'GSTR-2A By Vendor'!$B:$B, G$1, 'GSTR-2A By Vendor'!$H:$H, "N", 'GSTR-2A By Vendor'!$AA:$AA, "N")</f>
        <v>7006346.44</v>
      </c>
      <c r="H4" s="11" t="n">
        <f aca="false">SUMIFS('GSTR-2A By Vendor'!$Q:$Q, 'GSTR-2A By Vendor'!$B:$B, H$1, 'GSTR-2A By Vendor'!$H:$H, "N", 'GSTR-2A By Vendor'!$AA:$AA, "N")</f>
        <v>6351851.38</v>
      </c>
      <c r="I4" s="11" t="n">
        <f aca="false">SUMIFS('GSTR-2A By Vendor'!$Q:$Q, 'GSTR-2A By Vendor'!$B:$B, I$1, 'GSTR-2A By Vendor'!$H:$H, "N", 'GSTR-2A By Vendor'!$AA:$AA, "N")</f>
        <v>4760787.9</v>
      </c>
      <c r="J4" s="11" t="n">
        <f aca="false">SUMIFS('GSTR-2A By Vendor'!$Q:$Q, 'GSTR-2A By Vendor'!$B:$B, J$1, 'GSTR-2A By Vendor'!$H:$H, "N", 'GSTR-2A By Vendor'!$AA:$AA, "N")</f>
        <v>14076200.47</v>
      </c>
      <c r="K4" s="11" t="n">
        <f aca="false">SUMIFS('GSTR-2A By Vendor'!$Q:$Q, 'GSTR-2A By Vendor'!$B:$B, K$1, 'GSTR-2A By Vendor'!$H:$H, "N", 'GSTR-2A By Vendor'!$AA:$AA, "N")</f>
        <v>8560710.71</v>
      </c>
      <c r="L4" s="11" t="n">
        <f aca="false">SUMIFS('GSTR-2A By Vendor'!$Q:$Q, 'GSTR-2A By Vendor'!$B:$B, L$1, 'GSTR-2A By Vendor'!$H:$H, "N", 'GSTR-2A By Vendor'!$AA:$AA, "N")</f>
        <v>5496189.29</v>
      </c>
      <c r="M4" s="11" t="n">
        <f aca="false">SUMIFS('GSTR-2A By Vendor'!$Q:$Q, 'GSTR-2A By Vendor'!$B:$B, M$1, 'GSTR-2A By Vendor'!$H:$H, "N", 'GSTR-2A By Vendor'!$AA:$AA, "N")</f>
        <v>43950808.5</v>
      </c>
      <c r="N4" s="12" t="n">
        <f aca="false">SUM(B4:M4)</f>
        <v>116540610.03</v>
      </c>
    </row>
    <row r="5" customFormat="false" ht="15" hidden="false" customHeight="false" outlineLevel="0" collapsed="false">
      <c r="A5" s="24" t="s">
        <v>23</v>
      </c>
      <c r="B5" s="25" t="n">
        <f aca="false">B3-B4</f>
        <v>0</v>
      </c>
      <c r="C5" s="25" t="n">
        <f aca="false">C3-C4</f>
        <v>0</v>
      </c>
      <c r="D5" s="25" t="n">
        <f aca="false">D3-D4</f>
        <v>0</v>
      </c>
      <c r="E5" s="25" t="n">
        <f aca="false">E3-E4</f>
        <v>-13799127.06</v>
      </c>
      <c r="F5" s="25" t="n">
        <f aca="false">F3-F4</f>
        <v>10460689.72</v>
      </c>
      <c r="G5" s="25" t="n">
        <f aca="false">G3-G4</f>
        <v>3259895.92</v>
      </c>
      <c r="H5" s="25" t="n">
        <f aca="false">H3-H4</f>
        <v>-984308.38</v>
      </c>
      <c r="I5" s="25" t="n">
        <f aca="false">I3-I4</f>
        <v>9649639.04</v>
      </c>
      <c r="J5" s="25" t="n">
        <f aca="false">J3-J4</f>
        <v>-2238231.55</v>
      </c>
      <c r="K5" s="25" t="n">
        <f aca="false">K3-K4</f>
        <v>1055194.03</v>
      </c>
      <c r="L5" s="25" t="n">
        <f aca="false">L3-L4</f>
        <v>-1560450.29</v>
      </c>
      <c r="M5" s="25" t="n">
        <f aca="false">M3-M4</f>
        <v>-2881901.49999999</v>
      </c>
      <c r="N5" s="26" t="n">
        <f aca="false">SUM(B5:M5)</f>
        <v>2961399.93</v>
      </c>
    </row>
    <row r="6" customFormat="false" ht="8.1" hidden="false" customHeight="true" outlineLevel="0" collapsed="false">
      <c r="A6" s="27"/>
      <c r="B6" s="16"/>
      <c r="C6" s="16"/>
      <c r="D6" s="16"/>
      <c r="E6" s="16"/>
      <c r="F6" s="16"/>
      <c r="G6" s="16"/>
      <c r="H6" s="16"/>
      <c r="I6" s="16"/>
      <c r="J6" s="16"/>
      <c r="K6" s="16"/>
      <c r="L6" s="16"/>
      <c r="M6" s="16"/>
      <c r="N6" s="28"/>
    </row>
    <row r="7" customFormat="false" ht="15" hidden="false" customHeight="false" outlineLevel="0" collapsed="false">
      <c r="A7" s="23" t="s">
        <v>43</v>
      </c>
      <c r="B7" s="11" t="n">
        <f aca="false">'Raw Data Consolidated'!B126 + 'Raw Data Consolidated'!B142 + 'Raw Data Consolidated'!B146</f>
        <v>0</v>
      </c>
      <c r="C7" s="11" t="n">
        <f aca="false">'Raw Data Consolidated'!C126 + 'Raw Data Consolidated'!C142 + 'Raw Data Consolidated'!C146</f>
        <v>0</v>
      </c>
      <c r="D7" s="11" t="n">
        <f aca="false">'Raw Data Consolidated'!D126 + 'Raw Data Consolidated'!D142 + 'Raw Data Consolidated'!D146</f>
        <v>0</v>
      </c>
      <c r="E7" s="11" t="n">
        <f aca="false">'Raw Data Consolidated'!E126 + 'Raw Data Consolidated'!E142 + 'Raw Data Consolidated'!E146</f>
        <v>0</v>
      </c>
      <c r="F7" s="11" t="n">
        <f aca="false">'Raw Data Consolidated'!F126 + 'Raw Data Consolidated'!F142 + 'Raw Data Consolidated'!F146</f>
        <v>461585</v>
      </c>
      <c r="G7" s="11" t="n">
        <f aca="false">'Raw Data Consolidated'!G126 + 'Raw Data Consolidated'!G142 + 'Raw Data Consolidated'!G146</f>
        <v>289857.35</v>
      </c>
      <c r="H7" s="11" t="n">
        <f aca="false">'Raw Data Consolidated'!H126 + 'Raw Data Consolidated'!H142 + 'Raw Data Consolidated'!H146</f>
        <v>411697.99</v>
      </c>
      <c r="I7" s="11" t="n">
        <f aca="false">'Raw Data Consolidated'!I126 + 'Raw Data Consolidated'!I142 + 'Raw Data Consolidated'!I146</f>
        <v>199756.57</v>
      </c>
      <c r="J7" s="11" t="n">
        <f aca="false">'Raw Data Consolidated'!J126 + 'Raw Data Consolidated'!J142 + 'Raw Data Consolidated'!J146</f>
        <v>251896.39</v>
      </c>
      <c r="K7" s="11" t="n">
        <f aca="false">'Raw Data Consolidated'!K126 + 'Raw Data Consolidated'!K142 + 'Raw Data Consolidated'!K146</f>
        <v>231508.65</v>
      </c>
      <c r="L7" s="11" t="n">
        <f aca="false">'Raw Data Consolidated'!L126 + 'Raw Data Consolidated'!L142 + 'Raw Data Consolidated'!L146</f>
        <v>181540.19</v>
      </c>
      <c r="M7" s="11" t="n">
        <f aca="false">'Raw Data Consolidated'!M126 + 'Raw Data Consolidated'!M142 + 'Raw Data Consolidated'!M146</f>
        <v>657397</v>
      </c>
      <c r="N7" s="12" t="n">
        <f aca="false">SUM(B7:M7)</f>
        <v>2685239.14</v>
      </c>
    </row>
    <row r="8" customFormat="false" ht="15" hidden="false" customHeight="false" outlineLevel="0" collapsed="false">
      <c r="A8" s="23" t="s">
        <v>44</v>
      </c>
      <c r="B8" s="11" t="n">
        <f aca="false">SUMIFS('GSTR-2A By Vendor'!$R:$R, 'GSTR-2A By Vendor'!$B:$B, B$1, 'GSTR-2A By Vendor'!$H:$H, "N", 'GSTR-2A By Vendor'!$AA:$AA, "N")</f>
        <v>0</v>
      </c>
      <c r="C8" s="11" t="n">
        <f aca="false">SUMIFS('GSTR-2A By Vendor'!$R:$R, 'GSTR-2A By Vendor'!$B:$B, C$1, 'GSTR-2A By Vendor'!$H:$H, "N", 'GSTR-2A By Vendor'!$AA:$AA, "N")</f>
        <v>0</v>
      </c>
      <c r="D8" s="11" t="n">
        <f aca="false">SUMIFS('GSTR-2A By Vendor'!$R:$R, 'GSTR-2A By Vendor'!$B:$B, D$1, 'GSTR-2A By Vendor'!$H:$H, "N", 'GSTR-2A By Vendor'!$AA:$AA, "N")</f>
        <v>0</v>
      </c>
      <c r="E8" s="11" t="n">
        <f aca="false">SUMIFS('GSTR-2A By Vendor'!$R:$R, 'GSTR-2A By Vendor'!$B:$B, E$1, 'GSTR-2A By Vendor'!$H:$H, "N", 'GSTR-2A By Vendor'!$AA:$AA, "N")</f>
        <v>300298.24</v>
      </c>
      <c r="F8" s="11" t="n">
        <f aca="false">SUMIFS('GSTR-2A By Vendor'!$R:$R, 'GSTR-2A By Vendor'!$B:$B, F$1, 'GSTR-2A By Vendor'!$H:$H, "N", 'GSTR-2A By Vendor'!$AA:$AA, "N")</f>
        <v>374324.06</v>
      </c>
      <c r="G8" s="11" t="n">
        <f aca="false">SUMIFS('GSTR-2A By Vendor'!$R:$R, 'GSTR-2A By Vendor'!$B:$B, G$1, 'GSTR-2A By Vendor'!$H:$H, "N", 'GSTR-2A By Vendor'!$AA:$AA, "N")</f>
        <v>373879.05</v>
      </c>
      <c r="H8" s="11" t="n">
        <f aca="false">SUMIFS('GSTR-2A By Vendor'!$R:$R, 'GSTR-2A By Vendor'!$B:$B, H$1, 'GSTR-2A By Vendor'!$H:$H, "N", 'GSTR-2A By Vendor'!$AA:$AA, "N")</f>
        <v>196943.58</v>
      </c>
      <c r="I8" s="11" t="n">
        <f aca="false">SUMIFS('GSTR-2A By Vendor'!$R:$R, 'GSTR-2A By Vendor'!$B:$B, I$1, 'GSTR-2A By Vendor'!$H:$H, "N", 'GSTR-2A By Vendor'!$AA:$AA, "N")</f>
        <v>273582.4</v>
      </c>
      <c r="J8" s="11" t="n">
        <f aca="false">SUMIFS('GSTR-2A By Vendor'!$R:$R, 'GSTR-2A By Vendor'!$B:$B, J$1, 'GSTR-2A By Vendor'!$H:$H, "N", 'GSTR-2A By Vendor'!$AA:$AA, "N")</f>
        <v>422432.63</v>
      </c>
      <c r="K8" s="11" t="n">
        <f aca="false">SUMIFS('GSTR-2A By Vendor'!$R:$R, 'GSTR-2A By Vendor'!$B:$B, K$1, 'GSTR-2A By Vendor'!$H:$H, "N", 'GSTR-2A By Vendor'!$AA:$AA, "N")</f>
        <v>143845.27</v>
      </c>
      <c r="L8" s="11" t="n">
        <f aca="false">SUMIFS('GSTR-2A By Vendor'!$R:$R, 'GSTR-2A By Vendor'!$B:$B, L$1, 'GSTR-2A By Vendor'!$H:$H, "N", 'GSTR-2A By Vendor'!$AA:$AA, "N")</f>
        <v>148700.74</v>
      </c>
      <c r="M8" s="11" t="n">
        <f aca="false">SUMIFS('GSTR-2A By Vendor'!$R:$R, 'GSTR-2A By Vendor'!$B:$B, M$1, 'GSTR-2A By Vendor'!$H:$H, "N", 'GSTR-2A By Vendor'!$AA:$AA, "N")</f>
        <v>742675.85</v>
      </c>
      <c r="N8" s="12" t="n">
        <f aca="false">SUM(B8:M8)</f>
        <v>2976681.82</v>
      </c>
    </row>
    <row r="9" customFormat="false" ht="15" hidden="false" customHeight="false" outlineLevel="0" collapsed="false">
      <c r="A9" s="24" t="s">
        <v>26</v>
      </c>
      <c r="B9" s="25" t="n">
        <f aca="false">B7-B8</f>
        <v>0</v>
      </c>
      <c r="C9" s="25" t="n">
        <f aca="false">C7-C8</f>
        <v>0</v>
      </c>
      <c r="D9" s="25" t="n">
        <f aca="false">D7-D8</f>
        <v>0</v>
      </c>
      <c r="E9" s="25" t="n">
        <f aca="false">(E7-E8)</f>
        <v>-300298.24</v>
      </c>
      <c r="F9" s="25" t="n">
        <f aca="false">(F7-F8)</f>
        <v>87260.94</v>
      </c>
      <c r="G9" s="25" t="n">
        <f aca="false">(G7-G8)</f>
        <v>-84021.7</v>
      </c>
      <c r="H9" s="25" t="n">
        <f aca="false">(H7-H8)</f>
        <v>214754.41</v>
      </c>
      <c r="I9" s="25" t="n">
        <f aca="false">(I7-I8)</f>
        <v>-73825.83</v>
      </c>
      <c r="J9" s="25" t="n">
        <f aca="false">(J7-J8)</f>
        <v>-170536.24</v>
      </c>
      <c r="K9" s="25" t="n">
        <f aca="false">(K7-K8)</f>
        <v>87663.38</v>
      </c>
      <c r="L9" s="25" t="n">
        <f aca="false">(L7-L8)</f>
        <v>32839.45</v>
      </c>
      <c r="M9" s="25" t="n">
        <f aca="false">(M7-M8)</f>
        <v>-85278.8500000001</v>
      </c>
      <c r="N9" s="26" t="n">
        <f aca="false">SUM(B9:M9)</f>
        <v>-291442.68</v>
      </c>
    </row>
    <row r="10" customFormat="false" ht="8.1" hidden="false" customHeight="true" outlineLevel="0" collapsed="false">
      <c r="A10" s="27"/>
      <c r="B10" s="16"/>
      <c r="C10" s="16"/>
      <c r="D10" s="16"/>
      <c r="E10" s="16"/>
      <c r="F10" s="16"/>
      <c r="G10" s="16"/>
      <c r="H10" s="16"/>
      <c r="I10" s="16"/>
      <c r="J10" s="16"/>
      <c r="K10" s="16"/>
      <c r="L10" s="16"/>
      <c r="M10" s="16"/>
      <c r="N10" s="28"/>
    </row>
    <row r="11" customFormat="false" ht="15" hidden="false" customHeight="false" outlineLevel="0" collapsed="false">
      <c r="A11" s="23" t="s">
        <v>45</v>
      </c>
      <c r="B11" s="11" t="n">
        <f aca="false">'Raw Data Consolidated'!B127 +'Raw Data Consolidated'!B143 + 'Raw Data Consolidated'!B147</f>
        <v>0</v>
      </c>
      <c r="C11" s="11" t="n">
        <f aca="false">'Raw Data Consolidated'!C127 +'Raw Data Consolidated'!C143 + 'Raw Data Consolidated'!C147</f>
        <v>0</v>
      </c>
      <c r="D11" s="11" t="n">
        <f aca="false">'Raw Data Consolidated'!D127 +'Raw Data Consolidated'!D143 + 'Raw Data Consolidated'!D147</f>
        <v>0</v>
      </c>
      <c r="E11" s="11" t="n">
        <f aca="false">'Raw Data Consolidated'!E127 +'Raw Data Consolidated'!E143 + 'Raw Data Consolidated'!E147</f>
        <v>0</v>
      </c>
      <c r="F11" s="11" t="n">
        <f aca="false">'Raw Data Consolidated'!F127 +'Raw Data Consolidated'!F143 + 'Raw Data Consolidated'!F147</f>
        <v>461585</v>
      </c>
      <c r="G11" s="11" t="n">
        <f aca="false">'Raw Data Consolidated'!G127 +'Raw Data Consolidated'!G143 + 'Raw Data Consolidated'!G147</f>
        <v>289857.35</v>
      </c>
      <c r="H11" s="11" t="n">
        <f aca="false">'Raw Data Consolidated'!H127 +'Raw Data Consolidated'!H143 + 'Raw Data Consolidated'!H147</f>
        <v>411697.41</v>
      </c>
      <c r="I11" s="11" t="n">
        <f aca="false">'Raw Data Consolidated'!I127 +'Raw Data Consolidated'!I143 + 'Raw Data Consolidated'!I147</f>
        <v>199756.57</v>
      </c>
      <c r="J11" s="11" t="n">
        <f aca="false">'Raw Data Consolidated'!J127 +'Raw Data Consolidated'!J143 + 'Raw Data Consolidated'!J147</f>
        <v>251896.72</v>
      </c>
      <c r="K11" s="11" t="n">
        <f aca="false">'Raw Data Consolidated'!K127 +'Raw Data Consolidated'!K143 + 'Raw Data Consolidated'!K147</f>
        <v>231509.24</v>
      </c>
      <c r="L11" s="11" t="n">
        <f aca="false">'Raw Data Consolidated'!L127 +'Raw Data Consolidated'!L143 + 'Raw Data Consolidated'!L147</f>
        <v>181540.19</v>
      </c>
      <c r="M11" s="11" t="n">
        <f aca="false">'Raw Data Consolidated'!M127 +'Raw Data Consolidated'!M143 + 'Raw Data Consolidated'!M147</f>
        <v>657397</v>
      </c>
      <c r="N11" s="12" t="n">
        <f aca="false">SUM(B11:M11)</f>
        <v>2685239.48</v>
      </c>
    </row>
    <row r="12" customFormat="false" ht="15" hidden="false" customHeight="false" outlineLevel="0" collapsed="false">
      <c r="A12" s="23" t="s">
        <v>46</v>
      </c>
      <c r="B12" s="11" t="n">
        <f aca="false">SUMIFS('GSTR-2A By Vendor'!$S:$S, 'GSTR-2A By Vendor'!$B:$B, B$1, 'GSTR-2A By Vendor'!$H:$H, "N", 'GSTR-2A By Vendor'!$AA:$AA, "N")</f>
        <v>0</v>
      </c>
      <c r="C12" s="11" t="n">
        <f aca="false">SUMIFS('GSTR-2A By Vendor'!$S:$S, 'GSTR-2A By Vendor'!$B:$B, C$1, 'GSTR-2A By Vendor'!$H:$H, "N", 'GSTR-2A By Vendor'!$AA:$AA, "N")</f>
        <v>0</v>
      </c>
      <c r="D12" s="11" t="n">
        <f aca="false">SUMIFS('GSTR-2A By Vendor'!$S:$S, 'GSTR-2A By Vendor'!$B:$B, D$1, 'GSTR-2A By Vendor'!$H:$H, "N", 'GSTR-2A By Vendor'!$AA:$AA, "N")</f>
        <v>0</v>
      </c>
      <c r="E12" s="11" t="n">
        <f aca="false">SUMIFS('GSTR-2A By Vendor'!$S:$S, 'GSTR-2A By Vendor'!$B:$B, E$1, 'GSTR-2A By Vendor'!$H:$H, "N", 'GSTR-2A By Vendor'!$AA:$AA, "N")</f>
        <v>300298.24</v>
      </c>
      <c r="F12" s="11" t="n">
        <f aca="false">SUMIFS('GSTR-2A By Vendor'!$S:$S, 'GSTR-2A By Vendor'!$B:$B, F$1, 'GSTR-2A By Vendor'!$H:$H, "N", 'GSTR-2A By Vendor'!$AA:$AA, "N")</f>
        <v>374324.06</v>
      </c>
      <c r="G12" s="11" t="n">
        <f aca="false">SUMIFS('GSTR-2A By Vendor'!$S:$S, 'GSTR-2A By Vendor'!$B:$B, G$1, 'GSTR-2A By Vendor'!$H:$H, "N", 'GSTR-2A By Vendor'!$AA:$AA, "N")</f>
        <v>373879.05</v>
      </c>
      <c r="H12" s="11" t="n">
        <f aca="false">SUMIFS('GSTR-2A By Vendor'!$S:$S, 'GSTR-2A By Vendor'!$B:$B, H$1, 'GSTR-2A By Vendor'!$H:$H, "N", 'GSTR-2A By Vendor'!$AA:$AA, "N")</f>
        <v>196943.58</v>
      </c>
      <c r="I12" s="11" t="n">
        <f aca="false">SUMIFS('GSTR-2A By Vendor'!$S:$S, 'GSTR-2A By Vendor'!$B:$B, I$1, 'GSTR-2A By Vendor'!$H:$H, "N", 'GSTR-2A By Vendor'!$AA:$AA, "N")</f>
        <v>273582.4</v>
      </c>
      <c r="J12" s="11" t="n">
        <f aca="false">SUMIFS('GSTR-2A By Vendor'!$S:$S, 'GSTR-2A By Vendor'!$B:$B, J$1, 'GSTR-2A By Vendor'!$H:$H, "N", 'GSTR-2A By Vendor'!$AA:$AA, "N")</f>
        <v>422432.63</v>
      </c>
      <c r="K12" s="11" t="n">
        <f aca="false">SUMIFS('GSTR-2A By Vendor'!$S:$S, 'GSTR-2A By Vendor'!$B:$B, K$1, 'GSTR-2A By Vendor'!$H:$H, "N", 'GSTR-2A By Vendor'!$AA:$AA, "N")</f>
        <v>143845.27</v>
      </c>
      <c r="L12" s="11" t="n">
        <f aca="false">SUMIFS('GSTR-2A By Vendor'!$S:$S, 'GSTR-2A By Vendor'!$B:$B, L$1, 'GSTR-2A By Vendor'!$H:$H, "N", 'GSTR-2A By Vendor'!$AA:$AA, "N")</f>
        <v>148700.74</v>
      </c>
      <c r="M12" s="11" t="n">
        <f aca="false">SUMIFS('GSTR-2A By Vendor'!$S:$S, 'GSTR-2A By Vendor'!$B:$B, M$1, 'GSTR-2A By Vendor'!$H:$H, "N", 'GSTR-2A By Vendor'!$AA:$AA, "N")</f>
        <v>742675.85</v>
      </c>
      <c r="N12" s="12" t="n">
        <f aca="false">SUM(B12:M12)</f>
        <v>2976681.82</v>
      </c>
    </row>
    <row r="13" customFormat="false" ht="15" hidden="false" customHeight="false" outlineLevel="0" collapsed="false">
      <c r="A13" s="24" t="s">
        <v>29</v>
      </c>
      <c r="B13" s="25" t="n">
        <f aca="false">B11-B12</f>
        <v>0</v>
      </c>
      <c r="C13" s="25" t="n">
        <f aca="false">C11-C12</f>
        <v>0</v>
      </c>
      <c r="D13" s="25" t="n">
        <f aca="false">D11-D12</f>
        <v>0</v>
      </c>
      <c r="E13" s="25" t="n">
        <f aca="false">(E11-E12)</f>
        <v>-300298.24</v>
      </c>
      <c r="F13" s="25" t="n">
        <f aca="false">(F11-F12)</f>
        <v>87260.94</v>
      </c>
      <c r="G13" s="25" t="n">
        <f aca="false">(G11-G12)</f>
        <v>-84021.7</v>
      </c>
      <c r="H13" s="25" t="n">
        <f aca="false">(H11-H12)</f>
        <v>214753.83</v>
      </c>
      <c r="I13" s="25" t="n">
        <f aca="false">(I11-I12)</f>
        <v>-73825.83</v>
      </c>
      <c r="J13" s="25" t="n">
        <f aca="false">(J11-J12)</f>
        <v>-170535.91</v>
      </c>
      <c r="K13" s="25" t="n">
        <f aca="false">(K11-K12)</f>
        <v>87663.97</v>
      </c>
      <c r="L13" s="25" t="n">
        <f aca="false">(L11-L12)</f>
        <v>32839.45</v>
      </c>
      <c r="M13" s="25" t="n">
        <f aca="false">(M11-M12)</f>
        <v>-85278.8500000001</v>
      </c>
      <c r="N13" s="26" t="n">
        <f aca="false">SUM(B13:M13)</f>
        <v>-291442.34</v>
      </c>
    </row>
    <row r="14" customFormat="false" ht="8.1" hidden="false" customHeight="true" outlineLevel="0" collapsed="false">
      <c r="A14" s="27"/>
      <c r="B14" s="16"/>
      <c r="C14" s="16"/>
      <c r="D14" s="16"/>
      <c r="E14" s="16"/>
      <c r="F14" s="16"/>
      <c r="G14" s="16"/>
      <c r="H14" s="16"/>
      <c r="I14" s="16"/>
      <c r="J14" s="16"/>
      <c r="K14" s="16"/>
      <c r="L14" s="16"/>
      <c r="M14" s="16"/>
      <c r="N14" s="28"/>
    </row>
    <row r="15" customFormat="false" ht="15" hidden="false" customHeight="false" outlineLevel="0" collapsed="false">
      <c r="A15" s="23" t="s">
        <v>47</v>
      </c>
      <c r="B15" s="11" t="n">
        <f aca="false">'Raw Data Consolidated'!B128 + 'Raw Data Consolidated'!B144 + 'Raw Data Consolidated'!B148</f>
        <v>0</v>
      </c>
      <c r="C15" s="11" t="n">
        <f aca="false">'Raw Data Consolidated'!C128 + 'Raw Data Consolidated'!C144 + 'Raw Data Consolidated'!C148</f>
        <v>0</v>
      </c>
      <c r="D15" s="11" t="n">
        <f aca="false">'Raw Data Consolidated'!D128 + 'Raw Data Consolidated'!D144 + 'Raw Data Consolidated'!D148</f>
        <v>0</v>
      </c>
      <c r="E15" s="11" t="n">
        <f aca="false">'Raw Data Consolidated'!E128 + 'Raw Data Consolidated'!E144 + 'Raw Data Consolidated'!E148</f>
        <v>0</v>
      </c>
      <c r="F15" s="11" t="n">
        <f aca="false">'Raw Data Consolidated'!F128 + 'Raw Data Consolidated'!F144 + 'Raw Data Consolidated'!F148</f>
        <v>0</v>
      </c>
      <c r="G15" s="11" t="n">
        <f aca="false">'Raw Data Consolidated'!G128 + 'Raw Data Consolidated'!G144 + 'Raw Data Consolidated'!G148</f>
        <v>0</v>
      </c>
      <c r="H15" s="11" t="n">
        <f aca="false">'Raw Data Consolidated'!H128 + 'Raw Data Consolidated'!H144 + 'Raw Data Consolidated'!H148</f>
        <v>0</v>
      </c>
      <c r="I15" s="11" t="n">
        <f aca="false">'Raw Data Consolidated'!I128 + 'Raw Data Consolidated'!I144 + 'Raw Data Consolidated'!I148</f>
        <v>0</v>
      </c>
      <c r="J15" s="11" t="n">
        <f aca="false">'Raw Data Consolidated'!J128 + 'Raw Data Consolidated'!J144 + 'Raw Data Consolidated'!J148</f>
        <v>0</v>
      </c>
      <c r="K15" s="11" t="n">
        <f aca="false">'Raw Data Consolidated'!K128 + 'Raw Data Consolidated'!K144 + 'Raw Data Consolidated'!K148</f>
        <v>0</v>
      </c>
      <c r="L15" s="11" t="n">
        <f aca="false">'Raw Data Consolidated'!L128 + 'Raw Data Consolidated'!L144 + 'Raw Data Consolidated'!L148</f>
        <v>0</v>
      </c>
      <c r="M15" s="11" t="n">
        <f aca="false">'Raw Data Consolidated'!M128 + 'Raw Data Consolidated'!M144 + 'Raw Data Consolidated'!M148</f>
        <v>0</v>
      </c>
      <c r="N15" s="12" t="n">
        <f aca="false">SUM(B15:M15)</f>
        <v>0</v>
      </c>
    </row>
    <row r="16" customFormat="false" ht="15" hidden="false" customHeight="false" outlineLevel="0" collapsed="false">
      <c r="A16" s="23" t="s">
        <v>48</v>
      </c>
      <c r="B16" s="11" t="n">
        <f aca="false">SUMIFS('GSTR-2A By Vendor'!$T:$T, 'GSTR-2A By Vendor'!$B:$B, B$1, 'GSTR-2A By Vendor'!$H:$H, "N", 'GSTR-2A By Vendor'!$AA:$AA, "N")</f>
        <v>0</v>
      </c>
      <c r="C16" s="11" t="n">
        <f aca="false">SUMIFS('GSTR-2A By Vendor'!$T:$T, 'GSTR-2A By Vendor'!$B:$B, C$1, 'GSTR-2A By Vendor'!$H:$H, "N", 'GSTR-2A By Vendor'!$AA:$AA, "N")</f>
        <v>0</v>
      </c>
      <c r="D16" s="11" t="n">
        <f aca="false">SUMIFS('GSTR-2A By Vendor'!$T:$T, 'GSTR-2A By Vendor'!$B:$B, D$1, 'GSTR-2A By Vendor'!$H:$H, "N", 'GSTR-2A By Vendor'!$AA:$AA, "N")</f>
        <v>0</v>
      </c>
      <c r="E16" s="11" t="n">
        <f aca="false">SUMIFS('GSTR-2A By Vendor'!$T:$T, 'GSTR-2A By Vendor'!$B:$B, E$1, 'GSTR-2A By Vendor'!$H:$H, "N", 'GSTR-2A By Vendor'!$AA:$AA, "N")</f>
        <v>0</v>
      </c>
      <c r="F16" s="11" t="n">
        <f aca="false">SUMIFS('GSTR-2A By Vendor'!$T:$T, 'GSTR-2A By Vendor'!$B:$B, F$1, 'GSTR-2A By Vendor'!$H:$H, "N", 'GSTR-2A By Vendor'!$AA:$AA, "N")</f>
        <v>0</v>
      </c>
      <c r="G16" s="11" t="n">
        <f aca="false">SUMIFS('GSTR-2A By Vendor'!$T:$T, 'GSTR-2A By Vendor'!$B:$B, G$1, 'GSTR-2A By Vendor'!$H:$H, "N", 'GSTR-2A By Vendor'!$AA:$AA, "N")</f>
        <v>0</v>
      </c>
      <c r="H16" s="11" t="n">
        <f aca="false">SUMIFS('GSTR-2A By Vendor'!$T:$T, 'GSTR-2A By Vendor'!$B:$B, H$1, 'GSTR-2A By Vendor'!$H:$H, "N", 'GSTR-2A By Vendor'!$AA:$AA, "N")</f>
        <v>0</v>
      </c>
      <c r="I16" s="11" t="n">
        <f aca="false">SUMIFS('GSTR-2A By Vendor'!$T:$T, 'GSTR-2A By Vendor'!$B:$B, I$1, 'GSTR-2A By Vendor'!$H:$H, "N", 'GSTR-2A By Vendor'!$AA:$AA, "N")</f>
        <v>0</v>
      </c>
      <c r="J16" s="11" t="n">
        <f aca="false">SUMIFS('GSTR-2A By Vendor'!$T:$T, 'GSTR-2A By Vendor'!$B:$B, J$1, 'GSTR-2A By Vendor'!$H:$H, "N", 'GSTR-2A By Vendor'!$AA:$AA, "N")</f>
        <v>0</v>
      </c>
      <c r="K16" s="11" t="n">
        <f aca="false">SUMIFS('GSTR-2A By Vendor'!$T:$T, 'GSTR-2A By Vendor'!$B:$B, K$1, 'GSTR-2A By Vendor'!$H:$H, "N", 'GSTR-2A By Vendor'!$AA:$AA, "N")</f>
        <v>0</v>
      </c>
      <c r="L16" s="11" t="n">
        <f aca="false">SUMIFS('GSTR-2A By Vendor'!$T:$T, 'GSTR-2A By Vendor'!$B:$B, L$1, 'GSTR-2A By Vendor'!$H:$H, "N", 'GSTR-2A By Vendor'!$AA:$AA, "N")</f>
        <v>0</v>
      </c>
      <c r="M16" s="11" t="n">
        <f aca="false">SUMIFS('GSTR-2A By Vendor'!$T:$T, 'GSTR-2A By Vendor'!$B:$B, M$1, 'GSTR-2A By Vendor'!$H:$H, "N", 'GSTR-2A By Vendor'!$AA:$AA, "N")</f>
        <v>0</v>
      </c>
      <c r="N16" s="12" t="n">
        <f aca="false">SUM(B16:M16)</f>
        <v>0</v>
      </c>
    </row>
    <row r="17" customFormat="false" ht="15.75" hidden="false" customHeight="true" outlineLevel="0" collapsed="false">
      <c r="A17" s="29" t="s">
        <v>32</v>
      </c>
      <c r="B17" s="30" t="n">
        <f aca="false">B15-B16</f>
        <v>0</v>
      </c>
      <c r="C17" s="30" t="n">
        <f aca="false">C15-C16</f>
        <v>0</v>
      </c>
      <c r="D17" s="30" t="n">
        <f aca="false">D15-D16</f>
        <v>0</v>
      </c>
      <c r="E17" s="30" t="n">
        <f aca="false">(E15-E16)</f>
        <v>0</v>
      </c>
      <c r="F17" s="30" t="n">
        <f aca="false">(F15-F16)</f>
        <v>0</v>
      </c>
      <c r="G17" s="30" t="n">
        <f aca="false">(G15-G16)</f>
        <v>0</v>
      </c>
      <c r="H17" s="30" t="n">
        <f aca="false">(H15-H16)</f>
        <v>0</v>
      </c>
      <c r="I17" s="30" t="n">
        <f aca="false">(I15-I16)</f>
        <v>0</v>
      </c>
      <c r="J17" s="30" t="n">
        <f aca="false">(J15-J16)</f>
        <v>0</v>
      </c>
      <c r="K17" s="30" t="n">
        <f aca="false">(K15-K16)</f>
        <v>0</v>
      </c>
      <c r="L17" s="30" t="n">
        <f aca="false">(L15-L16)</f>
        <v>0</v>
      </c>
      <c r="M17" s="30" t="n">
        <f aca="false">(M15-M16)</f>
        <v>0</v>
      </c>
      <c r="N17" s="31" t="n">
        <f aca="false">SUM(B17:M17)</f>
        <v>0</v>
      </c>
    </row>
    <row r="18" customFormat="false" ht="15.75" hidden="false" customHeight="true" outlineLevel="0" collapsed="false"/>
    <row r="19" customFormat="false" ht="15" hidden="false" customHeight="false" outlineLevel="0" collapsed="false">
      <c r="A19" s="35" t="s">
        <v>49</v>
      </c>
      <c r="B19" s="35"/>
      <c r="C19" s="35"/>
      <c r="D19" s="35"/>
      <c r="E19" s="35"/>
      <c r="F19" s="35"/>
      <c r="G19" s="35"/>
      <c r="H19" s="35"/>
      <c r="I19" s="35"/>
      <c r="J19" s="35"/>
      <c r="K19" s="35"/>
      <c r="L19" s="35"/>
      <c r="M19" s="35"/>
      <c r="N19" s="35"/>
    </row>
    <row r="20" customFormat="false" ht="15" hidden="false" customHeight="false" outlineLevel="0" collapsed="false">
      <c r="A20" s="36" t="s">
        <v>41</v>
      </c>
      <c r="B20" s="11" t="n">
        <f aca="false">'Raw Data Consolidated'!B115 + 'Raw Data Consolidated'!B117</f>
        <v>0</v>
      </c>
      <c r="C20" s="11" t="n">
        <f aca="false">'Raw Data Consolidated'!C115 + 'Raw Data Consolidated'!C117</f>
        <v>0</v>
      </c>
      <c r="D20" s="11" t="n">
        <f aca="false">'Raw Data Consolidated'!D115 + 'Raw Data Consolidated'!D117</f>
        <v>0</v>
      </c>
      <c r="E20" s="11" t="n">
        <f aca="false">'Raw Data Consolidated'!E115 + 'Raw Data Consolidated'!E117</f>
        <v>0</v>
      </c>
      <c r="F20" s="11" t="n">
        <f aca="false">'Raw Data Consolidated'!F115 + 'Raw Data Consolidated'!F117</f>
        <v>0</v>
      </c>
      <c r="G20" s="11" t="n">
        <f aca="false">'Raw Data Consolidated'!G115 + 'Raw Data Consolidated'!G117</f>
        <v>0</v>
      </c>
      <c r="H20" s="11" t="n">
        <f aca="false">'Raw Data Consolidated'!H115 + 'Raw Data Consolidated'!H117</f>
        <v>5369</v>
      </c>
      <c r="I20" s="11" t="n">
        <f aca="false">'Raw Data Consolidated'!I115 + 'Raw Data Consolidated'!I117</f>
        <v>0</v>
      </c>
      <c r="J20" s="11" t="n">
        <f aca="false">'Raw Data Consolidated'!J115 + 'Raw Data Consolidated'!J117</f>
        <v>109</v>
      </c>
      <c r="K20" s="11" t="n">
        <f aca="false">'Raw Data Consolidated'!K115 + 'Raw Data Consolidated'!K117</f>
        <v>14349</v>
      </c>
      <c r="L20" s="11" t="n">
        <f aca="false">'Raw Data Consolidated'!L115 + 'Raw Data Consolidated'!L117</f>
        <v>0</v>
      </c>
      <c r="M20" s="11" t="n">
        <f aca="false">'Raw Data Consolidated'!M115 + 'Raw Data Consolidated'!M117</f>
        <v>25</v>
      </c>
      <c r="N20" s="12" t="n">
        <f aca="false">SUM(B20:M20)</f>
        <v>19852</v>
      </c>
    </row>
    <row r="21" customFormat="false" ht="15" hidden="false" customHeight="false" outlineLevel="0" collapsed="false">
      <c r="A21" s="36" t="s">
        <v>42</v>
      </c>
      <c r="B21" s="11" t="n">
        <f aca="false">'Raw Data Consolidated'!B108</f>
        <v>0</v>
      </c>
      <c r="C21" s="11" t="n">
        <f aca="false">'Raw Data Consolidated'!C108</f>
        <v>0</v>
      </c>
      <c r="D21" s="11" t="n">
        <f aca="false">'Raw Data Consolidated'!D108</f>
        <v>0</v>
      </c>
      <c r="E21" s="11" t="n">
        <f aca="false">'Raw Data Consolidated'!E108</f>
        <v>0</v>
      </c>
      <c r="F21" s="11" t="n">
        <f aca="false">'Raw Data Consolidated'!F108</f>
        <v>0</v>
      </c>
      <c r="G21" s="11" t="n">
        <f aca="false">'Raw Data Consolidated'!G108</f>
        <v>0</v>
      </c>
      <c r="H21" s="11" t="n">
        <f aca="false">'Raw Data Consolidated'!H108</f>
        <v>5369</v>
      </c>
      <c r="I21" s="11" t="n">
        <f aca="false">'Raw Data Consolidated'!I108</f>
        <v>0</v>
      </c>
      <c r="J21" s="11" t="n">
        <f aca="false">'Raw Data Consolidated'!J108</f>
        <v>109</v>
      </c>
      <c r="K21" s="11" t="n">
        <f aca="false">'Raw Data Consolidated'!K108</f>
        <v>14349</v>
      </c>
      <c r="L21" s="11" t="n">
        <f aca="false">'Raw Data Consolidated'!L108</f>
        <v>0</v>
      </c>
      <c r="M21" s="11" t="n">
        <f aca="false">'Raw Data Consolidated'!M108</f>
        <v>25</v>
      </c>
      <c r="N21" s="12" t="n">
        <f aca="false">SUM(B21:M21)</f>
        <v>19852</v>
      </c>
    </row>
    <row r="22" customFormat="false" ht="15" hidden="false" customHeight="false" outlineLevel="0" collapsed="false">
      <c r="A22" s="37" t="s">
        <v>23</v>
      </c>
      <c r="B22" s="25" t="n">
        <f aca="false">B20-B21</f>
        <v>0</v>
      </c>
      <c r="C22" s="25" t="n">
        <f aca="false">C20-C21</f>
        <v>0</v>
      </c>
      <c r="D22" s="25" t="n">
        <f aca="false">D20-D21</f>
        <v>0</v>
      </c>
      <c r="E22" s="25" t="n">
        <f aca="false">(E20-E21)</f>
        <v>0</v>
      </c>
      <c r="F22" s="25" t="n">
        <f aca="false">(F20-F21)</f>
        <v>0</v>
      </c>
      <c r="G22" s="25" t="n">
        <f aca="false">(G20-G21)</f>
        <v>0</v>
      </c>
      <c r="H22" s="25" t="n">
        <f aca="false">(H20-H21)</f>
        <v>0</v>
      </c>
      <c r="I22" s="25" t="n">
        <f aca="false">(I20-I21)</f>
        <v>0</v>
      </c>
      <c r="J22" s="25" t="n">
        <f aca="false">(J20-J21)</f>
        <v>0</v>
      </c>
      <c r="K22" s="25" t="n">
        <f aca="false">(K20-K21)</f>
        <v>0</v>
      </c>
      <c r="L22" s="25" t="n">
        <f aca="false">(L20-L21)</f>
        <v>0</v>
      </c>
      <c r="M22" s="25" t="n">
        <f aca="false">(M20-M21)</f>
        <v>0</v>
      </c>
      <c r="N22" s="26" t="n">
        <f aca="false">SUM(B22:M22)</f>
        <v>0</v>
      </c>
    </row>
    <row r="23" customFormat="false" ht="8.1" hidden="false" customHeight="true" outlineLevel="0" collapsed="false">
      <c r="A23" s="16"/>
      <c r="B23" s="36"/>
      <c r="C23" s="16"/>
      <c r="D23" s="16"/>
      <c r="E23" s="16"/>
      <c r="F23" s="16"/>
      <c r="G23" s="16"/>
      <c r="H23" s="16"/>
      <c r="I23" s="16"/>
      <c r="J23" s="16"/>
      <c r="K23" s="16"/>
      <c r="L23" s="16"/>
      <c r="M23" s="16"/>
      <c r="N23" s="28"/>
    </row>
    <row r="24" customFormat="false" ht="15" hidden="false" customHeight="false" outlineLevel="0" collapsed="false">
      <c r="A24" s="36" t="s">
        <v>43</v>
      </c>
      <c r="B24" s="11" t="n">
        <f aca="false">'Raw Data Consolidated'!B118</f>
        <v>0</v>
      </c>
      <c r="C24" s="11" t="n">
        <f aca="false">'Raw Data Consolidated'!C118</f>
        <v>0</v>
      </c>
      <c r="D24" s="11" t="n">
        <f aca="false">'Raw Data Consolidated'!D118</f>
        <v>0</v>
      </c>
      <c r="E24" s="11" t="n">
        <f aca="false">'Raw Data Consolidated'!E118</f>
        <v>0</v>
      </c>
      <c r="F24" s="11" t="n">
        <f aca="false">'Raw Data Consolidated'!F118</f>
        <v>0</v>
      </c>
      <c r="G24" s="11" t="n">
        <f aca="false">'Raw Data Consolidated'!G118</f>
        <v>117161</v>
      </c>
      <c r="H24" s="11" t="n">
        <f aca="false">'Raw Data Consolidated'!H118</f>
        <v>48602</v>
      </c>
      <c r="I24" s="11" t="n">
        <f aca="false">'Raw Data Consolidated'!I118</f>
        <v>21129</v>
      </c>
      <c r="J24" s="11" t="n">
        <f aca="false">'Raw Data Consolidated'!J118</f>
        <v>0</v>
      </c>
      <c r="K24" s="11" t="n">
        <f aca="false">'Raw Data Consolidated'!K118</f>
        <v>31050</v>
      </c>
      <c r="L24" s="11" t="n">
        <f aca="false">'Raw Data Consolidated'!L118</f>
        <v>1189</v>
      </c>
      <c r="M24" s="11" t="n">
        <f aca="false">'Raw Data Consolidated'!M118</f>
        <v>21053</v>
      </c>
      <c r="N24" s="12" t="n">
        <f aca="false">SUM(B24:M24)</f>
        <v>240184</v>
      </c>
    </row>
    <row r="25" customFormat="false" ht="15" hidden="false" customHeight="false" outlineLevel="0" collapsed="false">
      <c r="A25" s="36" t="s">
        <v>44</v>
      </c>
      <c r="B25" s="11" t="n">
        <f aca="false">'Raw Data Consolidated'!B109</f>
        <v>0</v>
      </c>
      <c r="C25" s="11" t="n">
        <f aca="false">'Raw Data Consolidated'!C109</f>
        <v>0</v>
      </c>
      <c r="D25" s="11" t="n">
        <f aca="false">'Raw Data Consolidated'!D109</f>
        <v>0</v>
      </c>
      <c r="E25" s="11" t="n">
        <f aca="false">'Raw Data Consolidated'!E109</f>
        <v>0</v>
      </c>
      <c r="F25" s="11" t="n">
        <f aca="false">'Raw Data Consolidated'!F109</f>
        <v>77569</v>
      </c>
      <c r="G25" s="11" t="n">
        <f aca="false">'Raw Data Consolidated'!G109</f>
        <v>117161</v>
      </c>
      <c r="H25" s="11" t="n">
        <f aca="false">'Raw Data Consolidated'!H109</f>
        <v>48602</v>
      </c>
      <c r="I25" s="11" t="n">
        <f aca="false">'Raw Data Consolidated'!I109</f>
        <v>21129</v>
      </c>
      <c r="J25" s="11" t="n">
        <f aca="false">'Raw Data Consolidated'!J109</f>
        <v>0</v>
      </c>
      <c r="K25" s="11" t="n">
        <f aca="false">'Raw Data Consolidated'!K109</f>
        <v>31050</v>
      </c>
      <c r="L25" s="11" t="n">
        <f aca="false">'Raw Data Consolidated'!L109</f>
        <v>1189</v>
      </c>
      <c r="M25" s="11" t="n">
        <f aca="false">'Raw Data Consolidated'!M109</f>
        <v>21053</v>
      </c>
      <c r="N25" s="12" t="n">
        <f aca="false">SUM(B25:M25)</f>
        <v>317753</v>
      </c>
    </row>
    <row r="26" customFormat="false" ht="15" hidden="false" customHeight="false" outlineLevel="0" collapsed="false">
      <c r="A26" s="37" t="s">
        <v>26</v>
      </c>
      <c r="B26" s="25" t="n">
        <f aca="false">B24-B25</f>
        <v>0</v>
      </c>
      <c r="C26" s="25" t="n">
        <f aca="false">C24-C25</f>
        <v>0</v>
      </c>
      <c r="D26" s="25" t="n">
        <f aca="false">D24-D25</f>
        <v>0</v>
      </c>
      <c r="E26" s="25" t="n">
        <f aca="false">(E24-E25)</f>
        <v>0</v>
      </c>
      <c r="F26" s="25" t="n">
        <f aca="false">(F24-F25)</f>
        <v>-77569</v>
      </c>
      <c r="G26" s="25" t="n">
        <f aca="false">(G24-G25)</f>
        <v>0</v>
      </c>
      <c r="H26" s="25" t="n">
        <f aca="false">(H24-H25)</f>
        <v>0</v>
      </c>
      <c r="I26" s="25" t="n">
        <f aca="false">(I24-I25)</f>
        <v>0</v>
      </c>
      <c r="J26" s="25" t="n">
        <f aca="false">(J24-J25)</f>
        <v>0</v>
      </c>
      <c r="K26" s="25" t="n">
        <f aca="false">(K24-K25)</f>
        <v>0</v>
      </c>
      <c r="L26" s="25" t="n">
        <f aca="false">(L24-L25)</f>
        <v>0</v>
      </c>
      <c r="M26" s="25" t="n">
        <f aca="false">(M24-M25)</f>
        <v>0</v>
      </c>
      <c r="N26" s="26" t="n">
        <f aca="false">SUM(B26:M26)</f>
        <v>-77569</v>
      </c>
    </row>
    <row r="27" customFormat="false" ht="8.1" hidden="false" customHeight="true" outlineLevel="0" collapsed="false">
      <c r="A27" s="16"/>
      <c r="B27" s="36"/>
      <c r="C27" s="16"/>
      <c r="D27" s="16"/>
      <c r="E27" s="16"/>
      <c r="F27" s="16"/>
      <c r="G27" s="16"/>
      <c r="H27" s="16"/>
      <c r="I27" s="16"/>
      <c r="J27" s="16"/>
      <c r="K27" s="16"/>
      <c r="L27" s="16"/>
      <c r="M27" s="16"/>
      <c r="N27" s="28"/>
    </row>
    <row r="28" customFormat="false" ht="15" hidden="false" customHeight="false" outlineLevel="0" collapsed="false">
      <c r="A28" s="36" t="s">
        <v>45</v>
      </c>
      <c r="B28" s="11" t="n">
        <f aca="false">'Raw Data Consolidated'!B119</f>
        <v>0</v>
      </c>
      <c r="C28" s="11" t="n">
        <f aca="false">'Raw Data Consolidated'!C119</f>
        <v>0</v>
      </c>
      <c r="D28" s="11" t="n">
        <f aca="false">'Raw Data Consolidated'!D119</f>
        <v>0</v>
      </c>
      <c r="E28" s="11" t="n">
        <f aca="false">'Raw Data Consolidated'!E119</f>
        <v>0</v>
      </c>
      <c r="F28" s="11" t="n">
        <f aca="false">'Raw Data Consolidated'!F119</f>
        <v>0</v>
      </c>
      <c r="G28" s="11" t="n">
        <f aca="false">'Raw Data Consolidated'!G119</f>
        <v>117161</v>
      </c>
      <c r="H28" s="11" t="n">
        <f aca="false">'Raw Data Consolidated'!H119</f>
        <v>48602</v>
      </c>
      <c r="I28" s="11" t="n">
        <f aca="false">'Raw Data Consolidated'!I119</f>
        <v>21129</v>
      </c>
      <c r="J28" s="11" t="n">
        <f aca="false">'Raw Data Consolidated'!J119</f>
        <v>0</v>
      </c>
      <c r="K28" s="11" t="n">
        <f aca="false">'Raw Data Consolidated'!K119</f>
        <v>31050</v>
      </c>
      <c r="L28" s="11" t="n">
        <f aca="false">'Raw Data Consolidated'!L119</f>
        <v>1189</v>
      </c>
      <c r="M28" s="11" t="n">
        <f aca="false">'Raw Data Consolidated'!M119</f>
        <v>21053</v>
      </c>
      <c r="N28" s="12" t="n">
        <f aca="false">SUM(B28:M28)</f>
        <v>240184</v>
      </c>
    </row>
    <row r="29" customFormat="false" ht="15" hidden="false" customHeight="false" outlineLevel="0" collapsed="false">
      <c r="A29" s="36" t="s">
        <v>46</v>
      </c>
      <c r="B29" s="11" t="n">
        <f aca="false">'Raw Data Consolidated'!B110</f>
        <v>0</v>
      </c>
      <c r="C29" s="11" t="n">
        <f aca="false">'Raw Data Consolidated'!C110</f>
        <v>0</v>
      </c>
      <c r="D29" s="11" t="n">
        <f aca="false">'Raw Data Consolidated'!D110</f>
        <v>0</v>
      </c>
      <c r="E29" s="11" t="n">
        <f aca="false">'Raw Data Consolidated'!E110</f>
        <v>0</v>
      </c>
      <c r="F29" s="11" t="n">
        <f aca="false">'Raw Data Consolidated'!F110</f>
        <v>77569</v>
      </c>
      <c r="G29" s="11" t="n">
        <f aca="false">'Raw Data Consolidated'!G110</f>
        <v>117161</v>
      </c>
      <c r="H29" s="11" t="n">
        <f aca="false">'Raw Data Consolidated'!H110</f>
        <v>48602</v>
      </c>
      <c r="I29" s="11" t="n">
        <f aca="false">'Raw Data Consolidated'!I110</f>
        <v>21129</v>
      </c>
      <c r="J29" s="11" t="n">
        <f aca="false">'Raw Data Consolidated'!J110</f>
        <v>0</v>
      </c>
      <c r="K29" s="11" t="n">
        <f aca="false">'Raw Data Consolidated'!K110</f>
        <v>31050</v>
      </c>
      <c r="L29" s="11" t="n">
        <f aca="false">'Raw Data Consolidated'!L110</f>
        <v>1189</v>
      </c>
      <c r="M29" s="11" t="n">
        <f aca="false">'Raw Data Consolidated'!M110</f>
        <v>21053</v>
      </c>
      <c r="N29" s="12" t="n">
        <f aca="false">SUM(B29:M29)</f>
        <v>317753</v>
      </c>
    </row>
    <row r="30" customFormat="false" ht="15" hidden="false" customHeight="false" outlineLevel="0" collapsed="false">
      <c r="A30" s="37" t="s">
        <v>29</v>
      </c>
      <c r="B30" s="25" t="n">
        <f aca="false">B28-B29</f>
        <v>0</v>
      </c>
      <c r="C30" s="25" t="n">
        <f aca="false">C28-C29</f>
        <v>0</v>
      </c>
      <c r="D30" s="25" t="n">
        <f aca="false">D28-D29</f>
        <v>0</v>
      </c>
      <c r="E30" s="25" t="n">
        <f aca="false">(E28-E29)</f>
        <v>0</v>
      </c>
      <c r="F30" s="25" t="n">
        <f aca="false">(F28-F29)</f>
        <v>-77569</v>
      </c>
      <c r="G30" s="25" t="n">
        <f aca="false">(G28-G29)</f>
        <v>0</v>
      </c>
      <c r="H30" s="25" t="n">
        <f aca="false">(H28-H29)</f>
        <v>0</v>
      </c>
      <c r="I30" s="25" t="n">
        <f aca="false">(I28-I29)</f>
        <v>0</v>
      </c>
      <c r="J30" s="25" t="n">
        <f aca="false">(J28-J29)</f>
        <v>0</v>
      </c>
      <c r="K30" s="25" t="n">
        <f aca="false">(K28-K29)</f>
        <v>0</v>
      </c>
      <c r="L30" s="25" t="n">
        <f aca="false">(L28-L29)</f>
        <v>0</v>
      </c>
      <c r="M30" s="25" t="n">
        <f aca="false">(M28-M29)</f>
        <v>0</v>
      </c>
      <c r="N30" s="26" t="n">
        <f aca="false">SUM(B30:M30)</f>
        <v>-77569</v>
      </c>
    </row>
    <row r="31" customFormat="false" ht="8.1" hidden="false" customHeight="true" outlineLevel="0" collapsed="false">
      <c r="A31" s="16"/>
      <c r="B31" s="36"/>
      <c r="C31" s="16"/>
      <c r="D31" s="16"/>
      <c r="E31" s="16"/>
      <c r="F31" s="16"/>
      <c r="G31" s="16"/>
      <c r="H31" s="16"/>
      <c r="I31" s="16"/>
      <c r="J31" s="16"/>
      <c r="K31" s="16"/>
      <c r="L31" s="16"/>
      <c r="M31" s="16"/>
      <c r="N31" s="28"/>
    </row>
    <row r="32" customFormat="false" ht="15" hidden="false" customHeight="false" outlineLevel="0" collapsed="false">
      <c r="A32" s="36" t="s">
        <v>47</v>
      </c>
      <c r="B32" s="11" t="n">
        <f aca="false">('Raw Data Consolidated'!B116+'Raw Data Consolidated'!B120)</f>
        <v>0</v>
      </c>
      <c r="C32" s="11" t="n">
        <f aca="false">('Raw Data Consolidated'!C116+'Raw Data Consolidated'!C120)</f>
        <v>0</v>
      </c>
      <c r="D32" s="11" t="n">
        <f aca="false">('Raw Data Consolidated'!D116+'Raw Data Consolidated'!D120)</f>
        <v>0</v>
      </c>
      <c r="E32" s="11" t="n">
        <f aca="false">('Raw Data Consolidated'!E116+'Raw Data Consolidated'!E120)</f>
        <v>0</v>
      </c>
      <c r="F32" s="11" t="n">
        <f aca="false">('Raw Data Consolidated'!F116+'Raw Data Consolidated'!F120)</f>
        <v>0</v>
      </c>
      <c r="G32" s="11" t="n">
        <f aca="false">('Raw Data Consolidated'!G116+'Raw Data Consolidated'!G120)</f>
        <v>0</v>
      </c>
      <c r="H32" s="11" t="n">
        <f aca="false">('Raw Data Consolidated'!H116+'Raw Data Consolidated'!H120)</f>
        <v>0</v>
      </c>
      <c r="I32" s="11" t="n">
        <f aca="false">('Raw Data Consolidated'!I116+'Raw Data Consolidated'!I120)</f>
        <v>0</v>
      </c>
      <c r="J32" s="11" t="n">
        <f aca="false">('Raw Data Consolidated'!J116+'Raw Data Consolidated'!J120)</f>
        <v>0</v>
      </c>
      <c r="K32" s="11" t="n">
        <f aca="false">('Raw Data Consolidated'!K116+'Raw Data Consolidated'!K120)</f>
        <v>0</v>
      </c>
      <c r="L32" s="11" t="n">
        <f aca="false">('Raw Data Consolidated'!L116+'Raw Data Consolidated'!L120)</f>
        <v>0</v>
      </c>
      <c r="M32" s="11" t="n">
        <f aca="false">('Raw Data Consolidated'!M116+'Raw Data Consolidated'!M120)</f>
        <v>0</v>
      </c>
      <c r="N32" s="12" t="n">
        <f aca="false">SUM(B32:M32)</f>
        <v>0</v>
      </c>
    </row>
    <row r="33" customFormat="false" ht="15" hidden="false" customHeight="false" outlineLevel="0" collapsed="false">
      <c r="A33" s="36" t="s">
        <v>48</v>
      </c>
      <c r="B33" s="11" t="n">
        <f aca="false">'Raw Data Consolidated'!B111</f>
        <v>0</v>
      </c>
      <c r="C33" s="11" t="n">
        <f aca="false">'Raw Data Consolidated'!C111</f>
        <v>0</v>
      </c>
      <c r="D33" s="11" t="n">
        <f aca="false">'Raw Data Consolidated'!D111</f>
        <v>0</v>
      </c>
      <c r="E33" s="11" t="n">
        <f aca="false">'Raw Data Consolidated'!E111</f>
        <v>0</v>
      </c>
      <c r="F33" s="11" t="n">
        <f aca="false">'Raw Data Consolidated'!F111</f>
        <v>0</v>
      </c>
      <c r="G33" s="11" t="n">
        <f aca="false">'Raw Data Consolidated'!G111</f>
        <v>0</v>
      </c>
      <c r="H33" s="11" t="n">
        <f aca="false">'Raw Data Consolidated'!H111</f>
        <v>0</v>
      </c>
      <c r="I33" s="11" t="n">
        <f aca="false">'Raw Data Consolidated'!I111</f>
        <v>0</v>
      </c>
      <c r="J33" s="11" t="n">
        <f aca="false">'Raw Data Consolidated'!J111</f>
        <v>0</v>
      </c>
      <c r="K33" s="11" t="n">
        <f aca="false">'Raw Data Consolidated'!K111</f>
        <v>0</v>
      </c>
      <c r="L33" s="11" t="n">
        <f aca="false">'Raw Data Consolidated'!L111</f>
        <v>0</v>
      </c>
      <c r="M33" s="11" t="n">
        <f aca="false">'Raw Data Consolidated'!M111</f>
        <v>0</v>
      </c>
      <c r="N33" s="12" t="n">
        <f aca="false">SUM(B33:M33)</f>
        <v>0</v>
      </c>
    </row>
    <row r="34" customFormat="false" ht="15.75" hidden="false" customHeight="true" outlineLevel="0" collapsed="false">
      <c r="A34" s="33" t="s">
        <v>32</v>
      </c>
      <c r="B34" s="30" t="n">
        <f aca="false">B32-B33</f>
        <v>0</v>
      </c>
      <c r="C34" s="30" t="n">
        <f aca="false">C32-C33</f>
        <v>0</v>
      </c>
      <c r="D34" s="30" t="n">
        <f aca="false">D32-D33</f>
        <v>0</v>
      </c>
      <c r="E34" s="30" t="n">
        <f aca="false">(E32-E33)</f>
        <v>0</v>
      </c>
      <c r="F34" s="30" t="n">
        <f aca="false">(F32-F33)</f>
        <v>0</v>
      </c>
      <c r="G34" s="30" t="n">
        <f aca="false">(G32-G33)</f>
        <v>0</v>
      </c>
      <c r="H34" s="30" t="n">
        <f aca="false">(H32-H33)</f>
        <v>0</v>
      </c>
      <c r="I34" s="30" t="n">
        <f aca="false">(I32-I33)</f>
        <v>0</v>
      </c>
      <c r="J34" s="30" t="n">
        <f aca="false">(J32-J33)</f>
        <v>0</v>
      </c>
      <c r="K34" s="30" t="n">
        <f aca="false">(K32-K33)</f>
        <v>0</v>
      </c>
      <c r="L34" s="30" t="n">
        <f aca="false">(L32-L33)</f>
        <v>0</v>
      </c>
      <c r="M34" s="30" t="n">
        <f aca="false">(M32-M33)</f>
        <v>0</v>
      </c>
      <c r="N34" s="31" t="n">
        <f aca="false">SUM(B34:M34)</f>
        <v>0</v>
      </c>
    </row>
  </sheetData>
  <mergeCells count="2">
    <mergeCell ref="A2:N2"/>
    <mergeCell ref="A19:N19"/>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M18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53"/>
  </cols>
  <sheetData>
    <row r="1" customFormat="false" ht="15" hidden="false" customHeight="false" outlineLevel="0" collapsed="false">
      <c r="A1" s="38" t="s">
        <v>4</v>
      </c>
      <c r="B1" s="39" t="s">
        <v>50</v>
      </c>
    </row>
    <row r="2" customFormat="false" ht="15" hidden="false" customHeight="false" outlineLevel="0" collapsed="false">
      <c r="A2" s="38" t="s">
        <v>51</v>
      </c>
      <c r="B2" s="39" t="s">
        <v>52</v>
      </c>
    </row>
    <row r="3" customFormat="false" ht="15" hidden="false" customHeight="false" outlineLevel="0" collapsed="false">
      <c r="A3" s="39"/>
    </row>
    <row r="4" customFormat="false" ht="15" hidden="false" customHeight="false" outlineLevel="0" collapsed="false">
      <c r="A4" s="39"/>
    </row>
    <row r="5" customFormat="false" ht="15" hidden="false" customHeight="false" outlineLevel="0" collapsed="false">
      <c r="A5" s="39"/>
    </row>
    <row r="6" customFormat="false" ht="15" hidden="false" customHeight="false" outlineLevel="0" collapsed="false">
      <c r="A6" s="39"/>
    </row>
    <row r="7" customFormat="false" ht="15" hidden="false" customHeight="false" outlineLevel="0" collapsed="false">
      <c r="A7" s="39" t="s">
        <v>53</v>
      </c>
      <c r="B7" s="38" t="s">
        <v>54</v>
      </c>
      <c r="C7" s="40" t="n">
        <v>42917</v>
      </c>
      <c r="D7" s="40" t="n">
        <v>43190</v>
      </c>
    </row>
    <row r="8" customFormat="false" ht="15" hidden="false" customHeight="false" outlineLevel="0" collapsed="false">
      <c r="A8" s="39"/>
    </row>
    <row r="9" customFormat="false" ht="15" hidden="false" customHeight="false" outlineLevel="0" collapsed="false">
      <c r="A9" s="39"/>
    </row>
    <row r="10" customFormat="false" ht="15" hidden="false" customHeight="false" outlineLevel="0" collapsed="false">
      <c r="A10" s="39"/>
    </row>
    <row r="11" customFormat="false" ht="15" hidden="false" customHeight="false" outlineLevel="0" collapsed="false">
      <c r="A11" s="39" t="s">
        <v>3</v>
      </c>
      <c r="B11" s="40" t="n">
        <v>42826</v>
      </c>
      <c r="C11" s="40" t="n">
        <v>42856</v>
      </c>
      <c r="D11" s="40" t="n">
        <v>42887</v>
      </c>
      <c r="E11" s="40" t="n">
        <v>42917</v>
      </c>
      <c r="F11" s="40" t="n">
        <v>42948</v>
      </c>
      <c r="G11" s="40" t="n">
        <v>42979</v>
      </c>
      <c r="H11" s="40" t="n">
        <v>43009</v>
      </c>
      <c r="I11" s="40" t="n">
        <v>43040</v>
      </c>
      <c r="J11" s="40" t="n">
        <v>43070</v>
      </c>
      <c r="K11" s="40" t="n">
        <v>43101</v>
      </c>
      <c r="L11" s="40" t="n">
        <v>43132</v>
      </c>
      <c r="M11" s="40" t="n">
        <v>43160</v>
      </c>
    </row>
    <row r="12" customFormat="false" ht="15" hidden="false" customHeight="false" outlineLevel="0" collapsed="false">
      <c r="A12" s="39" t="s">
        <v>55</v>
      </c>
      <c r="B12" s="41" t="n">
        <v>0</v>
      </c>
      <c r="C12" s="41" t="n">
        <v>0</v>
      </c>
      <c r="D12" s="41" t="n">
        <v>0</v>
      </c>
      <c r="E12" s="41" t="n">
        <v>134175571.4</v>
      </c>
      <c r="F12" s="41" t="n">
        <v>166762270</v>
      </c>
      <c r="G12" s="41" t="n">
        <v>60805231.2</v>
      </c>
      <c r="H12" s="41" t="n">
        <v>45196276.3</v>
      </c>
      <c r="I12" s="41" t="n">
        <v>18195015.01</v>
      </c>
      <c r="J12" s="41" t="n">
        <v>230050574.46</v>
      </c>
      <c r="K12" s="41" t="n">
        <v>279920379.36</v>
      </c>
      <c r="L12" s="41" t="n">
        <v>60609642.82</v>
      </c>
      <c r="M12" s="41" t="n">
        <v>235560537.28</v>
      </c>
    </row>
    <row r="13" customFormat="false" ht="15" hidden="false" customHeight="false" outlineLevel="0" collapsed="false">
      <c r="A13" s="39" t="s">
        <v>56</v>
      </c>
      <c r="B13" s="41" t="n">
        <v>0</v>
      </c>
      <c r="C13" s="41" t="n">
        <v>0</v>
      </c>
      <c r="D13" s="41" t="n">
        <v>0</v>
      </c>
      <c r="E13" s="41" t="n">
        <v>24151602.6</v>
      </c>
      <c r="F13" s="41" t="n">
        <v>30017208.6</v>
      </c>
      <c r="G13" s="41" t="n">
        <v>10944941.4</v>
      </c>
      <c r="H13" s="41" t="n">
        <v>8135329.5</v>
      </c>
      <c r="I13" s="41" t="n">
        <v>3273797.7</v>
      </c>
      <c r="J13" s="41" t="n">
        <v>41397754.68</v>
      </c>
      <c r="K13" s="41" t="n">
        <v>50373296.64</v>
      </c>
      <c r="L13" s="41" t="n">
        <v>10907098.2</v>
      </c>
      <c r="M13" s="41" t="n">
        <v>42399990</v>
      </c>
    </row>
    <row r="14" customFormat="false" ht="15" hidden="false" customHeight="false" outlineLevel="0" collapsed="false">
      <c r="A14" s="39" t="s">
        <v>57</v>
      </c>
      <c r="B14" s="41" t="n">
        <v>0</v>
      </c>
      <c r="C14" s="41" t="n">
        <v>0</v>
      </c>
      <c r="D14" s="41" t="n">
        <v>0</v>
      </c>
      <c r="E14" s="41" t="n">
        <v>0</v>
      </c>
      <c r="F14" s="41" t="n">
        <v>0</v>
      </c>
      <c r="G14" s="41" t="n">
        <v>0</v>
      </c>
      <c r="H14" s="41" t="n">
        <v>0</v>
      </c>
      <c r="I14" s="41" t="n">
        <v>652.5</v>
      </c>
      <c r="J14" s="41" t="n">
        <v>5540.5</v>
      </c>
      <c r="K14" s="41" t="n">
        <v>6029.82</v>
      </c>
      <c r="L14" s="41" t="n">
        <v>1318.75</v>
      </c>
      <c r="M14" s="41" t="n">
        <v>423.22</v>
      </c>
    </row>
    <row r="15" customFormat="false" ht="15" hidden="false" customHeight="false" outlineLevel="0" collapsed="false">
      <c r="A15" s="39" t="s">
        <v>58</v>
      </c>
      <c r="B15" s="41" t="n">
        <v>0</v>
      </c>
      <c r="C15" s="41" t="n">
        <v>0</v>
      </c>
      <c r="D15" s="41" t="n">
        <v>0</v>
      </c>
      <c r="E15" s="41" t="n">
        <v>0</v>
      </c>
      <c r="F15" s="41" t="n">
        <v>0</v>
      </c>
      <c r="G15" s="41" t="n">
        <v>0</v>
      </c>
      <c r="H15" s="41" t="n">
        <v>0</v>
      </c>
      <c r="I15" s="41" t="n">
        <v>652.5</v>
      </c>
      <c r="J15" s="41" t="n">
        <v>5540.5</v>
      </c>
      <c r="K15" s="41" t="n">
        <v>6029.82</v>
      </c>
      <c r="L15" s="41" t="n">
        <v>1318.75</v>
      </c>
      <c r="M15" s="41" t="n">
        <v>423.22</v>
      </c>
    </row>
    <row r="16" customFormat="false" ht="15" hidden="false" customHeight="false" outlineLevel="0" collapsed="false">
      <c r="A16" s="39" t="s">
        <v>59</v>
      </c>
      <c r="B16" s="41" t="n">
        <v>0</v>
      </c>
      <c r="C16" s="41" t="n">
        <v>0</v>
      </c>
      <c r="D16" s="41" t="n">
        <v>0</v>
      </c>
      <c r="E16" s="41" t="n">
        <v>0</v>
      </c>
      <c r="F16" s="41" t="n">
        <v>0</v>
      </c>
      <c r="G16" s="41" t="n">
        <v>0</v>
      </c>
      <c r="H16" s="41" t="n">
        <v>0</v>
      </c>
      <c r="I16" s="41" t="n">
        <v>0</v>
      </c>
      <c r="J16" s="41" t="n">
        <v>0</v>
      </c>
      <c r="K16" s="41" t="n">
        <v>0</v>
      </c>
      <c r="L16" s="41" t="n">
        <v>0</v>
      </c>
      <c r="M16" s="41" t="n">
        <v>0</v>
      </c>
    </row>
    <row r="17" customFormat="false" ht="15" hidden="false" customHeight="false" outlineLevel="0" collapsed="false">
      <c r="A17" s="39" t="s">
        <v>60</v>
      </c>
      <c r="B17" s="41" t="n">
        <v>0</v>
      </c>
      <c r="C17" s="41" t="n">
        <v>0</v>
      </c>
      <c r="D17" s="41" t="n">
        <v>0</v>
      </c>
      <c r="E17" s="41" t="n">
        <v>0</v>
      </c>
      <c r="F17" s="41" t="n">
        <v>0</v>
      </c>
      <c r="G17" s="41" t="n">
        <v>0</v>
      </c>
      <c r="H17" s="41" t="n">
        <v>0</v>
      </c>
      <c r="I17" s="41" t="n">
        <v>0</v>
      </c>
      <c r="J17" s="41" t="n">
        <v>0</v>
      </c>
      <c r="K17" s="41" t="n">
        <v>0</v>
      </c>
      <c r="L17" s="41" t="n">
        <v>0</v>
      </c>
      <c r="M17" s="41" t="n">
        <v>0</v>
      </c>
    </row>
    <row r="18" customFormat="false" ht="15" hidden="false" customHeight="false" outlineLevel="0" collapsed="false">
      <c r="A18" s="39" t="s">
        <v>61</v>
      </c>
      <c r="B18" s="41" t="n">
        <v>0</v>
      </c>
      <c r="C18" s="41" t="n">
        <v>0</v>
      </c>
      <c r="D18" s="41" t="n">
        <v>0</v>
      </c>
      <c r="E18" s="41" t="n">
        <v>0</v>
      </c>
      <c r="F18" s="41" t="n">
        <v>0</v>
      </c>
      <c r="G18" s="41" t="n">
        <v>0</v>
      </c>
      <c r="H18" s="41" t="n">
        <v>0</v>
      </c>
      <c r="I18" s="41" t="n">
        <v>0</v>
      </c>
      <c r="J18" s="41" t="n">
        <v>0</v>
      </c>
      <c r="K18" s="41" t="n">
        <v>0</v>
      </c>
      <c r="L18" s="41" t="n">
        <v>0</v>
      </c>
      <c r="M18" s="41" t="n">
        <v>0</v>
      </c>
    </row>
    <row r="19" customFormat="false" ht="15" hidden="false" customHeight="false" outlineLevel="0" collapsed="false">
      <c r="A19" s="39" t="s">
        <v>62</v>
      </c>
      <c r="B19" s="41" t="n">
        <v>0</v>
      </c>
      <c r="C19" s="41" t="n">
        <v>0</v>
      </c>
      <c r="D19" s="41" t="n">
        <v>0</v>
      </c>
      <c r="E19" s="41" t="n">
        <v>0</v>
      </c>
      <c r="F19" s="41" t="n">
        <v>0</v>
      </c>
      <c r="G19" s="41" t="n">
        <v>0</v>
      </c>
      <c r="H19" s="41" t="n">
        <v>0</v>
      </c>
      <c r="I19" s="41" t="n">
        <v>0</v>
      </c>
      <c r="J19" s="41" t="n">
        <v>0</v>
      </c>
      <c r="K19" s="41" t="n">
        <v>0</v>
      </c>
      <c r="L19" s="41" t="n">
        <v>0</v>
      </c>
      <c r="M19" s="41" t="n">
        <v>0</v>
      </c>
    </row>
    <row r="20" customFormat="false" ht="15" hidden="false" customHeight="false" outlineLevel="0" collapsed="false">
      <c r="A20" s="39" t="s">
        <v>63</v>
      </c>
      <c r="B20" s="41" t="n">
        <v>0</v>
      </c>
      <c r="C20" s="41" t="n">
        <v>0</v>
      </c>
      <c r="D20" s="41" t="n">
        <v>0</v>
      </c>
      <c r="E20" s="41" t="n">
        <v>0</v>
      </c>
      <c r="F20" s="41" t="n">
        <v>0</v>
      </c>
      <c r="G20" s="41" t="n">
        <v>0</v>
      </c>
      <c r="H20" s="41" t="n">
        <v>0</v>
      </c>
      <c r="I20" s="41" t="n">
        <v>0</v>
      </c>
      <c r="J20" s="41" t="n">
        <v>0</v>
      </c>
      <c r="K20" s="41" t="n">
        <v>0</v>
      </c>
      <c r="L20" s="41" t="n">
        <v>0</v>
      </c>
      <c r="M20" s="41" t="n">
        <v>0</v>
      </c>
    </row>
    <row r="21" customFormat="false" ht="15" hidden="false" customHeight="false" outlineLevel="0" collapsed="false">
      <c r="A21" s="39" t="s">
        <v>64</v>
      </c>
      <c r="B21" s="41" t="n">
        <v>0</v>
      </c>
      <c r="C21" s="41" t="n">
        <v>0</v>
      </c>
      <c r="D21" s="41" t="n">
        <v>0</v>
      </c>
      <c r="E21" s="41" t="n">
        <v>0</v>
      </c>
      <c r="F21" s="41" t="n">
        <v>0</v>
      </c>
      <c r="G21" s="41" t="n">
        <v>0</v>
      </c>
      <c r="H21" s="41" t="n">
        <v>0</v>
      </c>
      <c r="I21" s="41" t="n">
        <v>0</v>
      </c>
      <c r="J21" s="41" t="n">
        <v>0</v>
      </c>
      <c r="K21" s="41" t="n">
        <v>0</v>
      </c>
      <c r="L21" s="41" t="n">
        <v>0</v>
      </c>
      <c r="M21" s="41" t="n">
        <v>0</v>
      </c>
    </row>
    <row r="22" customFormat="false" ht="15" hidden="false" customHeight="false" outlineLevel="0" collapsed="false">
      <c r="A22" s="39" t="s">
        <v>65</v>
      </c>
      <c r="B22" s="41" t="n">
        <v>0</v>
      </c>
      <c r="C22" s="41" t="n">
        <v>0</v>
      </c>
      <c r="D22" s="41" t="n">
        <v>0</v>
      </c>
      <c r="E22" s="41" t="n">
        <v>0</v>
      </c>
      <c r="F22" s="41" t="n">
        <v>0</v>
      </c>
      <c r="G22" s="41" t="n">
        <v>0</v>
      </c>
      <c r="H22" s="41" t="n">
        <v>0</v>
      </c>
      <c r="I22" s="41" t="n">
        <v>0</v>
      </c>
      <c r="J22" s="41" t="n">
        <v>0</v>
      </c>
      <c r="K22" s="41" t="n">
        <v>0</v>
      </c>
      <c r="L22" s="41" t="n">
        <v>0</v>
      </c>
      <c r="M22" s="41" t="n">
        <v>0</v>
      </c>
    </row>
    <row r="23" customFormat="false" ht="15" hidden="false" customHeight="false" outlineLevel="0" collapsed="false">
      <c r="A23" s="39" t="s">
        <v>66</v>
      </c>
      <c r="B23" s="41" t="n">
        <v>0</v>
      </c>
      <c r="C23" s="41" t="n">
        <v>0</v>
      </c>
      <c r="D23" s="41" t="n">
        <v>0</v>
      </c>
      <c r="E23" s="41" t="n">
        <v>0</v>
      </c>
      <c r="F23" s="41" t="n">
        <v>0</v>
      </c>
      <c r="G23" s="41" t="n">
        <v>0</v>
      </c>
      <c r="H23" s="41" t="n">
        <v>0</v>
      </c>
      <c r="I23" s="41" t="n">
        <v>0</v>
      </c>
      <c r="J23" s="41" t="n">
        <v>0</v>
      </c>
      <c r="K23" s="41" t="n">
        <v>0</v>
      </c>
      <c r="L23" s="41" t="n">
        <v>0</v>
      </c>
      <c r="M23" s="41" t="n">
        <v>0</v>
      </c>
    </row>
    <row r="24" customFormat="false" ht="15" hidden="false" customHeight="false" outlineLevel="0" collapsed="false">
      <c r="A24" s="39" t="s">
        <v>67</v>
      </c>
      <c r="B24" s="41" t="n">
        <v>0</v>
      </c>
      <c r="C24" s="41" t="n">
        <v>0</v>
      </c>
      <c r="D24" s="41" t="n">
        <v>0</v>
      </c>
      <c r="E24" s="41" t="n">
        <v>0</v>
      </c>
      <c r="F24" s="41" t="n">
        <v>0</v>
      </c>
      <c r="G24" s="41" t="n">
        <v>0</v>
      </c>
      <c r="H24" s="41" t="n">
        <v>0</v>
      </c>
      <c r="I24" s="41" t="n">
        <v>0</v>
      </c>
      <c r="J24" s="41" t="n">
        <v>0</v>
      </c>
      <c r="K24" s="41" t="n">
        <v>0</v>
      </c>
      <c r="L24" s="41" t="n">
        <v>0</v>
      </c>
      <c r="M24" s="41" t="n">
        <v>0</v>
      </c>
    </row>
    <row r="25" customFormat="false" ht="15" hidden="false" customHeight="false" outlineLevel="0" collapsed="false">
      <c r="A25" s="39" t="s">
        <v>68</v>
      </c>
      <c r="B25" s="41" t="n">
        <v>0</v>
      </c>
      <c r="C25" s="41" t="n">
        <v>0</v>
      </c>
      <c r="D25" s="41" t="n">
        <v>0</v>
      </c>
      <c r="E25" s="41" t="n">
        <v>0</v>
      </c>
      <c r="F25" s="41" t="n">
        <v>0</v>
      </c>
      <c r="G25" s="41" t="n">
        <v>0</v>
      </c>
      <c r="H25" s="41" t="n">
        <v>0</v>
      </c>
      <c r="I25" s="41" t="n">
        <v>0</v>
      </c>
      <c r="J25" s="41" t="n">
        <v>0</v>
      </c>
      <c r="K25" s="41" t="n">
        <v>0</v>
      </c>
      <c r="L25" s="41" t="n">
        <v>0</v>
      </c>
      <c r="M25" s="41" t="n">
        <v>0</v>
      </c>
    </row>
    <row r="26" customFormat="false" ht="15" hidden="false" customHeight="false" outlineLevel="0" collapsed="false">
      <c r="A26" s="39" t="s">
        <v>69</v>
      </c>
      <c r="B26" s="41" t="n">
        <v>0</v>
      </c>
      <c r="C26" s="41" t="n">
        <v>0</v>
      </c>
      <c r="D26" s="41" t="n">
        <v>0</v>
      </c>
      <c r="E26" s="41" t="n">
        <v>0</v>
      </c>
      <c r="F26" s="41" t="n">
        <v>0</v>
      </c>
      <c r="G26" s="41" t="n">
        <v>0</v>
      </c>
      <c r="H26" s="41" t="n">
        <v>0</v>
      </c>
      <c r="I26" s="41" t="n">
        <v>0</v>
      </c>
      <c r="J26" s="41" t="n">
        <v>0</v>
      </c>
      <c r="K26" s="41" t="n">
        <v>0</v>
      </c>
      <c r="L26" s="41" t="n">
        <v>0</v>
      </c>
      <c r="M26" s="41" t="n">
        <v>0</v>
      </c>
    </row>
    <row r="27" customFormat="false" ht="15" hidden="false" customHeight="false" outlineLevel="0" collapsed="false">
      <c r="A27" s="39" t="s">
        <v>70</v>
      </c>
      <c r="B27" s="41" t="n">
        <v>0</v>
      </c>
      <c r="C27" s="41" t="n">
        <v>0</v>
      </c>
      <c r="D27" s="41" t="n">
        <v>0</v>
      </c>
      <c r="E27" s="41" t="n">
        <v>0</v>
      </c>
      <c r="F27" s="41" t="n">
        <v>0</v>
      </c>
      <c r="G27" s="41" t="n">
        <v>0</v>
      </c>
      <c r="H27" s="41" t="n">
        <v>0</v>
      </c>
      <c r="I27" s="41" t="n">
        <v>0</v>
      </c>
      <c r="J27" s="41" t="n">
        <v>0</v>
      </c>
      <c r="K27" s="41" t="n">
        <v>0</v>
      </c>
      <c r="L27" s="41" t="n">
        <v>0</v>
      </c>
      <c r="M27" s="41" t="n">
        <v>0</v>
      </c>
    </row>
    <row r="28" customFormat="false" ht="15" hidden="false" customHeight="false" outlineLevel="0" collapsed="false">
      <c r="A28" s="39" t="s">
        <v>71</v>
      </c>
      <c r="B28" s="41" t="n">
        <v>0</v>
      </c>
      <c r="C28" s="41" t="n">
        <v>0</v>
      </c>
      <c r="D28" s="41" t="n">
        <v>0</v>
      </c>
      <c r="E28" s="41" t="n">
        <v>0</v>
      </c>
      <c r="F28" s="41" t="n">
        <v>0</v>
      </c>
      <c r="G28" s="41" t="n">
        <v>0</v>
      </c>
      <c r="H28" s="41" t="n">
        <v>0</v>
      </c>
      <c r="I28" s="41" t="n">
        <v>0</v>
      </c>
      <c r="J28" s="41" t="n">
        <v>0</v>
      </c>
      <c r="K28" s="41" t="n">
        <v>0</v>
      </c>
      <c r="L28" s="41" t="n">
        <v>0</v>
      </c>
      <c r="M28" s="41" t="n">
        <v>0</v>
      </c>
    </row>
    <row r="29" customFormat="false" ht="15" hidden="false" customHeight="false" outlineLevel="0" collapsed="false">
      <c r="A29" s="39" t="s">
        <v>72</v>
      </c>
      <c r="B29" s="41" t="n">
        <v>0</v>
      </c>
      <c r="C29" s="41" t="n">
        <v>0</v>
      </c>
      <c r="D29" s="41" t="n">
        <v>0</v>
      </c>
      <c r="E29" s="41" t="n">
        <v>0</v>
      </c>
      <c r="F29" s="41" t="n">
        <v>0</v>
      </c>
      <c r="G29" s="41" t="n">
        <v>0</v>
      </c>
      <c r="H29" s="41" t="n">
        <v>0</v>
      </c>
      <c r="I29" s="41" t="n">
        <v>0</v>
      </c>
      <c r="J29" s="41" t="n">
        <v>0</v>
      </c>
      <c r="K29" s="41" t="n">
        <v>0</v>
      </c>
      <c r="L29" s="41" t="n">
        <v>0</v>
      </c>
      <c r="M29" s="41" t="n">
        <v>0</v>
      </c>
    </row>
    <row r="30" customFormat="false" ht="15" hidden="false" customHeight="false" outlineLevel="0" collapsed="false">
      <c r="A30" s="39" t="s">
        <v>73</v>
      </c>
      <c r="B30" s="41" t="n">
        <v>0</v>
      </c>
      <c r="C30" s="41" t="n">
        <v>0</v>
      </c>
      <c r="D30" s="41" t="n">
        <v>0</v>
      </c>
      <c r="E30" s="41" t="n">
        <v>0</v>
      </c>
      <c r="F30" s="41" t="n">
        <v>0</v>
      </c>
      <c r="G30" s="41" t="n">
        <v>-99155439.8</v>
      </c>
      <c r="H30" s="41" t="n">
        <v>0</v>
      </c>
      <c r="I30" s="41" t="n">
        <v>-228746029.2</v>
      </c>
      <c r="J30" s="41" t="n">
        <v>0</v>
      </c>
      <c r="K30" s="41" t="n">
        <v>-24162745</v>
      </c>
      <c r="L30" s="41" t="n">
        <v>0</v>
      </c>
      <c r="M30" s="41" t="n">
        <v>-223733787.15</v>
      </c>
    </row>
    <row r="31" customFormat="false" ht="15" hidden="false" customHeight="false" outlineLevel="0" collapsed="false">
      <c r="A31" s="39" t="s">
        <v>74</v>
      </c>
      <c r="B31" s="41" t="n">
        <v>0</v>
      </c>
      <c r="C31" s="41" t="n">
        <v>0</v>
      </c>
      <c r="D31" s="41" t="n">
        <v>0</v>
      </c>
      <c r="E31" s="41" t="n">
        <v>0</v>
      </c>
      <c r="F31" s="41" t="n">
        <v>0</v>
      </c>
      <c r="G31" s="41" t="n">
        <v>-17847979</v>
      </c>
      <c r="H31" s="41" t="n">
        <v>0</v>
      </c>
      <c r="I31" s="41" t="n">
        <v>-41174285.56</v>
      </c>
      <c r="J31" s="41" t="n">
        <v>0</v>
      </c>
      <c r="K31" s="41" t="n">
        <v>-4349296</v>
      </c>
      <c r="L31" s="41" t="n">
        <v>0</v>
      </c>
      <c r="M31" s="41" t="n">
        <v>-40272084</v>
      </c>
    </row>
    <row r="32" customFormat="false" ht="15" hidden="false" customHeight="false" outlineLevel="0" collapsed="false">
      <c r="A32" s="39" t="s">
        <v>75</v>
      </c>
      <c r="B32" s="41" t="n">
        <v>0</v>
      </c>
      <c r="C32" s="41" t="n">
        <v>0</v>
      </c>
      <c r="D32" s="41" t="n">
        <v>0</v>
      </c>
      <c r="E32" s="41" t="n">
        <v>0</v>
      </c>
      <c r="F32" s="41" t="n">
        <v>0</v>
      </c>
      <c r="G32" s="41" t="n">
        <v>0</v>
      </c>
      <c r="H32" s="41" t="n">
        <v>0</v>
      </c>
      <c r="I32" s="41" t="n">
        <v>0</v>
      </c>
      <c r="J32" s="41" t="n">
        <v>0</v>
      </c>
      <c r="K32" s="41" t="n">
        <v>0</v>
      </c>
      <c r="L32" s="41" t="n">
        <v>0</v>
      </c>
      <c r="M32" s="41" t="n">
        <v>0</v>
      </c>
    </row>
    <row r="33" customFormat="false" ht="15" hidden="false" customHeight="false" outlineLevel="0" collapsed="false">
      <c r="A33" s="39" t="s">
        <v>76</v>
      </c>
      <c r="B33" s="41" t="n">
        <v>0</v>
      </c>
      <c r="C33" s="41" t="n">
        <v>0</v>
      </c>
      <c r="D33" s="41" t="n">
        <v>0</v>
      </c>
      <c r="E33" s="41" t="n">
        <v>0</v>
      </c>
      <c r="F33" s="41" t="n">
        <v>0</v>
      </c>
      <c r="G33" s="41" t="n">
        <v>0</v>
      </c>
      <c r="H33" s="41" t="n">
        <v>0</v>
      </c>
      <c r="I33" s="41" t="n">
        <v>0</v>
      </c>
      <c r="J33" s="41" t="n">
        <v>0</v>
      </c>
      <c r="K33" s="41" t="n">
        <v>0</v>
      </c>
      <c r="L33" s="41" t="n">
        <v>0</v>
      </c>
      <c r="M33" s="41" t="n">
        <v>0</v>
      </c>
    </row>
    <row r="34" customFormat="false" ht="15" hidden="false" customHeight="false" outlineLevel="0" collapsed="false">
      <c r="A34" s="39" t="s">
        <v>77</v>
      </c>
      <c r="B34" s="41" t="n">
        <v>0</v>
      </c>
      <c r="C34" s="41" t="n">
        <v>0</v>
      </c>
      <c r="D34" s="41" t="n">
        <v>0</v>
      </c>
      <c r="E34" s="41" t="n">
        <v>0</v>
      </c>
      <c r="F34" s="41" t="n">
        <v>0</v>
      </c>
      <c r="G34" s="41" t="n">
        <v>0</v>
      </c>
      <c r="H34" s="41" t="n">
        <v>0</v>
      </c>
      <c r="I34" s="41" t="n">
        <v>0</v>
      </c>
      <c r="J34" s="41" t="n">
        <v>0</v>
      </c>
      <c r="K34" s="41" t="n">
        <v>0</v>
      </c>
      <c r="L34" s="41" t="n">
        <v>0</v>
      </c>
      <c r="M34" s="41" t="n">
        <v>0</v>
      </c>
    </row>
    <row r="35" customFormat="false" ht="15" hidden="false" customHeight="false" outlineLevel="0" collapsed="false">
      <c r="A35" s="39" t="s">
        <v>78</v>
      </c>
      <c r="B35" s="41" t="n">
        <v>0</v>
      </c>
      <c r="C35" s="41" t="n">
        <v>0</v>
      </c>
      <c r="D35" s="41" t="n">
        <v>0</v>
      </c>
      <c r="E35" s="41" t="n">
        <v>0</v>
      </c>
      <c r="F35" s="41" t="n">
        <v>0</v>
      </c>
      <c r="G35" s="41" t="n">
        <v>0</v>
      </c>
      <c r="H35" s="41" t="n">
        <v>0</v>
      </c>
      <c r="I35" s="41" t="n">
        <v>0</v>
      </c>
      <c r="J35" s="41" t="n">
        <v>0</v>
      </c>
      <c r="K35" s="41" t="n">
        <v>0</v>
      </c>
      <c r="L35" s="41" t="n">
        <v>0</v>
      </c>
      <c r="M35" s="41" t="n">
        <v>0</v>
      </c>
    </row>
    <row r="36" customFormat="false" ht="15" hidden="false" customHeight="false" outlineLevel="0" collapsed="false">
      <c r="A36" s="39" t="s">
        <v>79</v>
      </c>
      <c r="B36" s="41" t="n">
        <v>0</v>
      </c>
      <c r="C36" s="41" t="n">
        <v>0</v>
      </c>
      <c r="D36" s="41" t="n">
        <v>0</v>
      </c>
      <c r="E36" s="41" t="n">
        <v>0</v>
      </c>
      <c r="F36" s="41" t="n">
        <v>0</v>
      </c>
      <c r="G36" s="41" t="n">
        <v>0</v>
      </c>
      <c r="H36" s="41" t="n">
        <v>0</v>
      </c>
      <c r="I36" s="41" t="n">
        <v>0</v>
      </c>
      <c r="J36" s="41" t="n">
        <v>0</v>
      </c>
      <c r="K36" s="41" t="n">
        <v>0</v>
      </c>
      <c r="L36" s="41" t="n">
        <v>0</v>
      </c>
      <c r="M36" s="41" t="n">
        <v>0</v>
      </c>
    </row>
    <row r="37" customFormat="false" ht="15" hidden="false" customHeight="false" outlineLevel="0" collapsed="false">
      <c r="A37" s="39" t="s">
        <v>80</v>
      </c>
      <c r="B37" s="41" t="n">
        <v>0</v>
      </c>
      <c r="C37" s="41" t="n">
        <v>0</v>
      </c>
      <c r="D37" s="41" t="n">
        <v>0</v>
      </c>
      <c r="E37" s="41" t="n">
        <v>0</v>
      </c>
      <c r="F37" s="41" t="n">
        <v>0</v>
      </c>
      <c r="G37" s="41" t="n">
        <v>0</v>
      </c>
      <c r="H37" s="41" t="n">
        <v>0</v>
      </c>
      <c r="I37" s="41" t="n">
        <v>0</v>
      </c>
      <c r="J37" s="41" t="n">
        <v>0</v>
      </c>
      <c r="K37" s="41" t="n">
        <v>0</v>
      </c>
      <c r="L37" s="41" t="n">
        <v>0</v>
      </c>
      <c r="M37" s="41" t="n">
        <v>0</v>
      </c>
    </row>
    <row r="38" customFormat="false" ht="15" hidden="false" customHeight="false" outlineLevel="0" collapsed="false">
      <c r="A38" s="39" t="s">
        <v>81</v>
      </c>
      <c r="B38" s="41" t="n">
        <v>0</v>
      </c>
      <c r="C38" s="41" t="n">
        <v>0</v>
      </c>
      <c r="D38" s="41" t="n">
        <v>0</v>
      </c>
      <c r="E38" s="41" t="n">
        <v>0</v>
      </c>
      <c r="F38" s="41" t="n">
        <v>0</v>
      </c>
      <c r="G38" s="41" t="n">
        <v>0</v>
      </c>
      <c r="H38" s="41" t="n">
        <v>0</v>
      </c>
      <c r="I38" s="41" t="n">
        <v>0</v>
      </c>
      <c r="J38" s="41" t="n">
        <v>0</v>
      </c>
      <c r="K38" s="41" t="n">
        <v>0</v>
      </c>
      <c r="L38" s="41" t="n">
        <v>0</v>
      </c>
      <c r="M38" s="41" t="n">
        <v>0</v>
      </c>
    </row>
    <row r="39" customFormat="false" ht="15" hidden="false" customHeight="false" outlineLevel="0" collapsed="false">
      <c r="A39" s="39" t="s">
        <v>82</v>
      </c>
      <c r="B39" s="41" t="n">
        <v>0</v>
      </c>
      <c r="C39" s="41" t="n">
        <v>0</v>
      </c>
      <c r="D39" s="41" t="n">
        <v>0</v>
      </c>
      <c r="E39" s="41" t="n">
        <v>0</v>
      </c>
      <c r="F39" s="41" t="n">
        <v>0</v>
      </c>
      <c r="G39" s="41" t="n">
        <v>0</v>
      </c>
      <c r="H39" s="41" t="n">
        <v>0</v>
      </c>
      <c r="I39" s="41" t="n">
        <v>0</v>
      </c>
      <c r="J39" s="41" t="n">
        <v>0</v>
      </c>
      <c r="K39" s="41" t="n">
        <v>0</v>
      </c>
      <c r="L39" s="41" t="n">
        <v>0</v>
      </c>
      <c r="M39" s="41" t="n">
        <v>0</v>
      </c>
    </row>
    <row r="40" customFormat="false" ht="15" hidden="false" customHeight="false" outlineLevel="0" collapsed="false">
      <c r="A40" s="39" t="s">
        <v>83</v>
      </c>
      <c r="B40" s="41" t="n">
        <v>0</v>
      </c>
      <c r="C40" s="41" t="n">
        <v>0</v>
      </c>
      <c r="D40" s="41" t="n">
        <v>0</v>
      </c>
      <c r="E40" s="41" t="n">
        <v>0</v>
      </c>
      <c r="F40" s="41" t="n">
        <v>0</v>
      </c>
      <c r="G40" s="41" t="n">
        <v>0</v>
      </c>
      <c r="H40" s="41" t="n">
        <v>0</v>
      </c>
      <c r="I40" s="41" t="n">
        <v>0</v>
      </c>
      <c r="J40" s="41" t="n">
        <v>0</v>
      </c>
      <c r="K40" s="41" t="n">
        <v>0</v>
      </c>
      <c r="L40" s="41" t="n">
        <v>0</v>
      </c>
      <c r="M40" s="41" t="n">
        <v>0</v>
      </c>
    </row>
    <row r="41" customFormat="false" ht="15" hidden="false" customHeight="false" outlineLevel="0" collapsed="false">
      <c r="A41" s="39" t="s">
        <v>84</v>
      </c>
      <c r="B41" s="41" t="n">
        <v>0</v>
      </c>
      <c r="C41" s="41" t="n">
        <v>0</v>
      </c>
      <c r="D41" s="41" t="n">
        <v>0</v>
      </c>
      <c r="E41" s="41" t="n">
        <v>0</v>
      </c>
      <c r="F41" s="41" t="n">
        <v>0</v>
      </c>
      <c r="G41" s="41" t="n">
        <v>0</v>
      </c>
      <c r="H41" s="41" t="n">
        <v>0</v>
      </c>
      <c r="I41" s="41" t="n">
        <v>0</v>
      </c>
      <c r="J41" s="41" t="n">
        <v>0</v>
      </c>
      <c r="K41" s="41" t="n">
        <v>0</v>
      </c>
      <c r="L41" s="41" t="n">
        <v>0</v>
      </c>
      <c r="M41" s="41" t="n">
        <v>0</v>
      </c>
    </row>
    <row r="42" customFormat="false" ht="15" hidden="false" customHeight="false" outlineLevel="0" collapsed="false">
      <c r="A42" s="39" t="s">
        <v>85</v>
      </c>
      <c r="B42" s="41" t="n">
        <v>0</v>
      </c>
      <c r="C42" s="41" t="n">
        <v>0</v>
      </c>
      <c r="D42" s="41" t="n">
        <v>0</v>
      </c>
      <c r="E42" s="41" t="n">
        <v>0</v>
      </c>
      <c r="F42" s="41" t="n">
        <v>0</v>
      </c>
      <c r="G42" s="41" t="n">
        <v>0</v>
      </c>
      <c r="H42" s="41" t="n">
        <v>0</v>
      </c>
      <c r="I42" s="41" t="n">
        <v>0</v>
      </c>
      <c r="J42" s="41" t="n">
        <v>0</v>
      </c>
      <c r="K42" s="41" t="n">
        <v>0</v>
      </c>
      <c r="L42" s="41" t="n">
        <v>0</v>
      </c>
      <c r="M42" s="41" t="n">
        <v>0</v>
      </c>
    </row>
    <row r="43" customFormat="false" ht="15" hidden="false" customHeight="false" outlineLevel="0" collapsed="false">
      <c r="A43" s="39" t="s">
        <v>86</v>
      </c>
      <c r="B43" s="41" t="n">
        <v>0</v>
      </c>
      <c r="C43" s="41" t="n">
        <v>0</v>
      </c>
      <c r="D43" s="41" t="n">
        <v>0</v>
      </c>
      <c r="E43" s="41" t="n">
        <v>0</v>
      </c>
      <c r="F43" s="41" t="n">
        <v>0</v>
      </c>
      <c r="G43" s="41" t="n">
        <v>0</v>
      </c>
      <c r="H43" s="41" t="n">
        <v>0</v>
      </c>
      <c r="I43" s="41" t="n">
        <v>0</v>
      </c>
      <c r="J43" s="41" t="n">
        <v>0</v>
      </c>
      <c r="K43" s="41" t="n">
        <v>0</v>
      </c>
      <c r="L43" s="41" t="n">
        <v>0</v>
      </c>
      <c r="M43" s="41" t="n">
        <v>0</v>
      </c>
    </row>
    <row r="44" customFormat="false" ht="15" hidden="false" customHeight="false" outlineLevel="0" collapsed="false">
      <c r="A44" s="39" t="s">
        <v>87</v>
      </c>
      <c r="B44" s="41" t="n">
        <v>0</v>
      </c>
      <c r="C44" s="41" t="n">
        <v>0</v>
      </c>
      <c r="D44" s="41" t="n">
        <v>0</v>
      </c>
      <c r="E44" s="41" t="n">
        <v>0</v>
      </c>
      <c r="F44" s="41" t="n">
        <v>0</v>
      </c>
      <c r="G44" s="41" t="n">
        <v>0</v>
      </c>
      <c r="H44" s="41" t="n">
        <v>0</v>
      </c>
      <c r="I44" s="41" t="n">
        <v>0</v>
      </c>
      <c r="J44" s="41" t="n">
        <v>0</v>
      </c>
      <c r="K44" s="41" t="n">
        <v>0</v>
      </c>
      <c r="L44" s="41" t="n">
        <v>0</v>
      </c>
      <c r="M44" s="41" t="n">
        <v>0</v>
      </c>
    </row>
    <row r="45" customFormat="false" ht="15" hidden="false" customHeight="false" outlineLevel="0" collapsed="false">
      <c r="A45" s="39" t="s">
        <v>88</v>
      </c>
      <c r="B45" s="41" t="n">
        <v>0</v>
      </c>
      <c r="C45" s="41" t="n">
        <v>0</v>
      </c>
      <c r="D45" s="41" t="n">
        <v>0</v>
      </c>
      <c r="E45" s="41" t="n">
        <v>0</v>
      </c>
      <c r="F45" s="41" t="n">
        <v>0</v>
      </c>
      <c r="G45" s="41" t="n">
        <v>0</v>
      </c>
      <c r="H45" s="41" t="n">
        <v>0</v>
      </c>
      <c r="I45" s="41" t="n">
        <v>0</v>
      </c>
      <c r="J45" s="41" t="n">
        <v>0</v>
      </c>
      <c r="K45" s="41" t="n">
        <v>0</v>
      </c>
      <c r="L45" s="41" t="n">
        <v>0</v>
      </c>
      <c r="M45" s="41" t="n">
        <v>0</v>
      </c>
    </row>
    <row r="46" customFormat="false" ht="15" hidden="false" customHeight="false" outlineLevel="0" collapsed="false">
      <c r="A46" s="39" t="s">
        <v>89</v>
      </c>
      <c r="B46" s="41" t="n">
        <v>0</v>
      </c>
      <c r="C46" s="41" t="n">
        <v>0</v>
      </c>
      <c r="D46" s="41" t="n">
        <v>0</v>
      </c>
      <c r="E46" s="41" t="n">
        <v>0</v>
      </c>
      <c r="F46" s="41" t="n">
        <v>0</v>
      </c>
      <c r="G46" s="41" t="n">
        <v>0</v>
      </c>
      <c r="H46" s="41" t="n">
        <v>0</v>
      </c>
      <c r="I46" s="41" t="n">
        <v>0</v>
      </c>
      <c r="J46" s="41" t="n">
        <v>0</v>
      </c>
      <c r="K46" s="41" t="n">
        <v>0</v>
      </c>
      <c r="L46" s="41" t="n">
        <v>0</v>
      </c>
      <c r="M46" s="41" t="n">
        <v>0</v>
      </c>
    </row>
    <row r="47" customFormat="false" ht="15" hidden="false" customHeight="false" outlineLevel="0" collapsed="false">
      <c r="A47" s="39" t="s">
        <v>90</v>
      </c>
      <c r="B47" s="41" t="n">
        <v>0</v>
      </c>
      <c r="C47" s="41" t="n">
        <v>0</v>
      </c>
      <c r="D47" s="41" t="n">
        <v>0</v>
      </c>
      <c r="E47" s="41" t="n">
        <v>0</v>
      </c>
      <c r="F47" s="41" t="n">
        <v>0</v>
      </c>
      <c r="G47" s="41" t="n">
        <v>0</v>
      </c>
      <c r="H47" s="41" t="n">
        <v>0</v>
      </c>
      <c r="I47" s="41" t="n">
        <v>0</v>
      </c>
      <c r="J47" s="41" t="n">
        <v>0</v>
      </c>
      <c r="K47" s="41" t="n">
        <v>0</v>
      </c>
      <c r="L47" s="41" t="n">
        <v>0</v>
      </c>
      <c r="M47" s="41" t="n">
        <v>0</v>
      </c>
    </row>
    <row r="48" customFormat="false" ht="15" hidden="false" customHeight="false" outlineLevel="0" collapsed="false">
      <c r="A48" s="39" t="s">
        <v>91</v>
      </c>
      <c r="B48" s="41" t="n">
        <v>0</v>
      </c>
      <c r="C48" s="41" t="n">
        <v>0</v>
      </c>
      <c r="D48" s="41" t="n">
        <v>0</v>
      </c>
      <c r="E48" s="41" t="n">
        <v>0</v>
      </c>
      <c r="F48" s="41" t="n">
        <v>0</v>
      </c>
      <c r="G48" s="41" t="n">
        <v>0</v>
      </c>
      <c r="H48" s="41" t="n">
        <v>0</v>
      </c>
      <c r="I48" s="41" t="n">
        <v>0</v>
      </c>
      <c r="J48" s="41" t="n">
        <v>0</v>
      </c>
      <c r="K48" s="41" t="n">
        <v>0</v>
      </c>
      <c r="L48" s="41" t="n">
        <v>0</v>
      </c>
      <c r="M48" s="41" t="n">
        <v>0</v>
      </c>
    </row>
    <row r="49" customFormat="false" ht="15" hidden="false" customHeight="false" outlineLevel="0" collapsed="false">
      <c r="A49" s="39" t="s">
        <v>92</v>
      </c>
      <c r="B49" s="41" t="n">
        <v>0</v>
      </c>
      <c r="C49" s="41" t="n">
        <v>0</v>
      </c>
      <c r="D49" s="41" t="n">
        <v>0</v>
      </c>
      <c r="E49" s="41" t="n">
        <v>0</v>
      </c>
      <c r="F49" s="41" t="n">
        <v>0</v>
      </c>
      <c r="G49" s="41" t="n">
        <v>0</v>
      </c>
      <c r="H49" s="41" t="n">
        <v>0</v>
      </c>
      <c r="I49" s="41" t="n">
        <v>0</v>
      </c>
      <c r="J49" s="41" t="n">
        <v>0</v>
      </c>
      <c r="K49" s="41" t="n">
        <v>0</v>
      </c>
      <c r="L49" s="41" t="n">
        <v>0</v>
      </c>
      <c r="M49" s="41" t="n">
        <v>0</v>
      </c>
    </row>
    <row r="50" customFormat="false" ht="15" hidden="false" customHeight="false" outlineLevel="0" collapsed="false">
      <c r="A50" s="39" t="s">
        <v>93</v>
      </c>
      <c r="B50" s="41" t="n">
        <v>0</v>
      </c>
      <c r="C50" s="41" t="n">
        <v>0</v>
      </c>
      <c r="D50" s="41" t="n">
        <v>0</v>
      </c>
      <c r="E50" s="41" t="n">
        <v>0</v>
      </c>
      <c r="F50" s="41" t="n">
        <v>0</v>
      </c>
      <c r="G50" s="41" t="n">
        <v>0</v>
      </c>
      <c r="H50" s="41" t="n">
        <v>0</v>
      </c>
      <c r="I50" s="41" t="n">
        <v>0</v>
      </c>
      <c r="J50" s="41" t="n">
        <v>0</v>
      </c>
      <c r="K50" s="41" t="n">
        <v>0</v>
      </c>
      <c r="L50" s="41" t="n">
        <v>0</v>
      </c>
      <c r="M50" s="41" t="n">
        <v>0</v>
      </c>
    </row>
    <row r="51" customFormat="false" ht="15" hidden="false" customHeight="false" outlineLevel="0" collapsed="false">
      <c r="A51" s="39" t="s">
        <v>94</v>
      </c>
      <c r="B51" s="41" t="n">
        <v>0</v>
      </c>
      <c r="C51" s="41" t="n">
        <v>0</v>
      </c>
      <c r="D51" s="41" t="n">
        <v>0</v>
      </c>
      <c r="E51" s="41" t="n">
        <v>0</v>
      </c>
      <c r="F51" s="41" t="n">
        <v>0</v>
      </c>
      <c r="G51" s="41" t="n">
        <v>0</v>
      </c>
      <c r="H51" s="41" t="n">
        <v>0</v>
      </c>
      <c r="I51" s="41" t="n">
        <v>0</v>
      </c>
      <c r="J51" s="41" t="n">
        <v>0</v>
      </c>
      <c r="K51" s="41" t="n">
        <v>0</v>
      </c>
      <c r="L51" s="41" t="n">
        <v>0</v>
      </c>
      <c r="M51" s="41" t="n">
        <v>0</v>
      </c>
    </row>
    <row r="52" customFormat="false" ht="15" hidden="false" customHeight="false" outlineLevel="0" collapsed="false">
      <c r="A52" s="39" t="s">
        <v>95</v>
      </c>
      <c r="B52" s="41" t="n">
        <v>0</v>
      </c>
      <c r="C52" s="41" t="n">
        <v>0</v>
      </c>
      <c r="D52" s="41" t="n">
        <v>0</v>
      </c>
      <c r="E52" s="41" t="n">
        <v>0</v>
      </c>
      <c r="F52" s="41" t="n">
        <v>0</v>
      </c>
      <c r="G52" s="41" t="n">
        <v>0</v>
      </c>
      <c r="H52" s="41" t="n">
        <v>0</v>
      </c>
      <c r="I52" s="41" t="n">
        <v>0</v>
      </c>
      <c r="J52" s="41" t="n">
        <v>0</v>
      </c>
      <c r="K52" s="41" t="n">
        <v>0</v>
      </c>
      <c r="L52" s="41" t="n">
        <v>0</v>
      </c>
      <c r="M52" s="41" t="n">
        <v>0</v>
      </c>
    </row>
    <row r="53" customFormat="false" ht="15" hidden="false" customHeight="false" outlineLevel="0" collapsed="false">
      <c r="A53" s="39" t="s">
        <v>96</v>
      </c>
      <c r="B53" s="41" t="n">
        <v>0</v>
      </c>
      <c r="C53" s="41" t="n">
        <v>0</v>
      </c>
      <c r="D53" s="41" t="n">
        <v>0</v>
      </c>
      <c r="E53" s="41" t="n">
        <v>0</v>
      </c>
      <c r="F53" s="41" t="n">
        <v>0</v>
      </c>
      <c r="G53" s="41" t="n">
        <v>0</v>
      </c>
      <c r="H53" s="41" t="n">
        <v>0</v>
      </c>
      <c r="I53" s="41" t="n">
        <v>0</v>
      </c>
      <c r="J53" s="41" t="n">
        <v>0</v>
      </c>
      <c r="K53" s="41" t="n">
        <v>0</v>
      </c>
      <c r="L53" s="41" t="n">
        <v>0</v>
      </c>
      <c r="M53" s="41" t="n">
        <v>0</v>
      </c>
    </row>
    <row r="54" customFormat="false" ht="15" hidden="false" customHeight="false" outlineLevel="0" collapsed="false">
      <c r="A54" s="39" t="s">
        <v>97</v>
      </c>
      <c r="B54" s="41" t="n">
        <v>0</v>
      </c>
      <c r="C54" s="41" t="n">
        <v>0</v>
      </c>
      <c r="D54" s="41" t="n">
        <v>0</v>
      </c>
      <c r="E54" s="41" t="n">
        <v>0</v>
      </c>
      <c r="F54" s="41" t="n">
        <v>0</v>
      </c>
      <c r="G54" s="41" t="n">
        <v>0</v>
      </c>
      <c r="H54" s="41" t="n">
        <v>0</v>
      </c>
      <c r="I54" s="41" t="n">
        <v>0</v>
      </c>
      <c r="J54" s="41" t="n">
        <v>0</v>
      </c>
      <c r="K54" s="41" t="n">
        <v>0</v>
      </c>
      <c r="L54" s="41" t="n">
        <v>0</v>
      </c>
      <c r="M54" s="41" t="n">
        <v>0</v>
      </c>
    </row>
    <row r="55" customFormat="false" ht="15" hidden="false" customHeight="false" outlineLevel="0" collapsed="false">
      <c r="A55" s="39" t="s">
        <v>98</v>
      </c>
      <c r="B55" s="41" t="n">
        <v>0</v>
      </c>
      <c r="C55" s="41" t="n">
        <v>0</v>
      </c>
      <c r="D55" s="41" t="n">
        <v>0</v>
      </c>
      <c r="E55" s="41" t="n">
        <v>0</v>
      </c>
      <c r="F55" s="41" t="n">
        <v>0</v>
      </c>
      <c r="G55" s="41" t="n">
        <v>0</v>
      </c>
      <c r="H55" s="41" t="n">
        <v>0</v>
      </c>
      <c r="I55" s="41" t="n">
        <v>0</v>
      </c>
      <c r="J55" s="41" t="n">
        <v>0</v>
      </c>
      <c r="K55" s="41" t="n">
        <v>0</v>
      </c>
      <c r="L55" s="41" t="n">
        <v>0</v>
      </c>
      <c r="M55" s="41" t="n">
        <v>0</v>
      </c>
    </row>
    <row r="56" customFormat="false" ht="15" hidden="false" customHeight="false" outlineLevel="0" collapsed="false">
      <c r="A56" s="39" t="s">
        <v>99</v>
      </c>
      <c r="B56" s="41" t="n">
        <v>0</v>
      </c>
      <c r="C56" s="41" t="n">
        <v>0</v>
      </c>
      <c r="D56" s="41" t="n">
        <v>0</v>
      </c>
      <c r="E56" s="41" t="n">
        <v>0</v>
      </c>
      <c r="F56" s="41" t="n">
        <v>0</v>
      </c>
      <c r="G56" s="41" t="n">
        <v>0</v>
      </c>
      <c r="H56" s="41" t="n">
        <v>0</v>
      </c>
      <c r="I56" s="41" t="n">
        <v>0</v>
      </c>
      <c r="J56" s="41" t="n">
        <v>0</v>
      </c>
      <c r="K56" s="41" t="n">
        <v>0</v>
      </c>
      <c r="L56" s="41" t="n">
        <v>0</v>
      </c>
      <c r="M56" s="41" t="n">
        <v>0</v>
      </c>
    </row>
    <row r="57" customFormat="false" ht="15" hidden="false" customHeight="false" outlineLevel="0" collapsed="false">
      <c r="A57" s="39" t="s">
        <v>100</v>
      </c>
      <c r="B57" s="41" t="n">
        <v>0</v>
      </c>
      <c r="C57" s="41" t="n">
        <v>0</v>
      </c>
      <c r="D57" s="41" t="n">
        <v>0</v>
      </c>
      <c r="E57" s="41" t="n">
        <v>0</v>
      </c>
      <c r="F57" s="41" t="n">
        <v>0</v>
      </c>
      <c r="G57" s="41" t="n">
        <v>0</v>
      </c>
      <c r="H57" s="41" t="n">
        <v>0</v>
      </c>
      <c r="I57" s="41" t="n">
        <v>0</v>
      </c>
      <c r="J57" s="41" t="n">
        <v>0</v>
      </c>
      <c r="K57" s="41" t="n">
        <v>0</v>
      </c>
      <c r="L57" s="41" t="n">
        <v>0</v>
      </c>
      <c r="M57" s="41" t="n">
        <v>0</v>
      </c>
    </row>
    <row r="58" customFormat="false" ht="15" hidden="false" customHeight="false" outlineLevel="0" collapsed="false">
      <c r="A58" s="39" t="s">
        <v>101</v>
      </c>
      <c r="B58" s="41" t="n">
        <v>0</v>
      </c>
      <c r="C58" s="41" t="n">
        <v>0</v>
      </c>
      <c r="D58" s="41" t="n">
        <v>0</v>
      </c>
      <c r="E58" s="41" t="n">
        <v>0</v>
      </c>
      <c r="F58" s="41" t="n">
        <v>0</v>
      </c>
      <c r="G58" s="41" t="n">
        <v>0</v>
      </c>
      <c r="H58" s="41" t="n">
        <v>0</v>
      </c>
      <c r="I58" s="41" t="n">
        <v>0</v>
      </c>
      <c r="J58" s="41" t="n">
        <v>0</v>
      </c>
      <c r="K58" s="41" t="n">
        <v>0</v>
      </c>
      <c r="L58" s="41" t="n">
        <v>0</v>
      </c>
      <c r="M58" s="41" t="n">
        <v>0</v>
      </c>
    </row>
    <row r="59" customFormat="false" ht="15" hidden="false" customHeight="false" outlineLevel="0" collapsed="false">
      <c r="A59" s="39" t="s">
        <v>102</v>
      </c>
      <c r="B59" s="41" t="n">
        <v>0</v>
      </c>
      <c r="C59" s="41" t="n">
        <v>0</v>
      </c>
      <c r="D59" s="41" t="n">
        <v>0</v>
      </c>
      <c r="E59" s="41" t="n">
        <v>0</v>
      </c>
      <c r="F59" s="41" t="n">
        <v>0</v>
      </c>
      <c r="G59" s="41" t="n">
        <v>0</v>
      </c>
      <c r="H59" s="41" t="n">
        <v>0</v>
      </c>
      <c r="I59" s="41" t="n">
        <v>0</v>
      </c>
      <c r="J59" s="41" t="n">
        <v>0</v>
      </c>
      <c r="K59" s="41" t="n">
        <v>0</v>
      </c>
      <c r="L59" s="41" t="n">
        <v>0</v>
      </c>
      <c r="M59" s="41" t="n">
        <v>0</v>
      </c>
    </row>
    <row r="60" customFormat="false" ht="15" hidden="false" customHeight="false" outlineLevel="0" collapsed="false">
      <c r="A60" s="39" t="s">
        <v>103</v>
      </c>
      <c r="B60" s="41" t="n">
        <v>0</v>
      </c>
      <c r="C60" s="41" t="n">
        <v>0</v>
      </c>
      <c r="D60" s="41" t="n">
        <v>0</v>
      </c>
      <c r="E60" s="41" t="n">
        <v>0</v>
      </c>
      <c r="F60" s="41" t="n">
        <v>0</v>
      </c>
      <c r="G60" s="41" t="n">
        <v>0</v>
      </c>
      <c r="H60" s="41" t="n">
        <v>0</v>
      </c>
      <c r="I60" s="41" t="n">
        <v>0</v>
      </c>
      <c r="J60" s="41" t="n">
        <v>0</v>
      </c>
      <c r="K60" s="41" t="n">
        <v>0</v>
      </c>
      <c r="L60" s="41" t="n">
        <v>0</v>
      </c>
      <c r="M60" s="41" t="n">
        <v>0</v>
      </c>
    </row>
    <row r="61" customFormat="false" ht="15" hidden="false" customHeight="false" outlineLevel="0" collapsed="false">
      <c r="A61" s="39" t="s">
        <v>104</v>
      </c>
      <c r="B61" s="41" t="n">
        <v>0</v>
      </c>
      <c r="C61" s="41" t="n">
        <v>0</v>
      </c>
      <c r="D61" s="41" t="n">
        <v>0</v>
      </c>
      <c r="E61" s="41" t="n">
        <v>0</v>
      </c>
      <c r="F61" s="41" t="n">
        <v>0</v>
      </c>
      <c r="G61" s="41" t="n">
        <v>0</v>
      </c>
      <c r="H61" s="41" t="n">
        <v>0</v>
      </c>
      <c r="I61" s="41" t="n">
        <v>0</v>
      </c>
      <c r="J61" s="41" t="n">
        <v>0</v>
      </c>
      <c r="K61" s="41" t="n">
        <v>0</v>
      </c>
      <c r="L61" s="41" t="n">
        <v>0</v>
      </c>
      <c r="M61" s="41" t="n">
        <v>0</v>
      </c>
    </row>
    <row r="62" customFormat="false" ht="15" hidden="false" customHeight="false" outlineLevel="0" collapsed="false">
      <c r="A62" s="39" t="s">
        <v>105</v>
      </c>
      <c r="B62" s="41" t="n">
        <v>0</v>
      </c>
      <c r="C62" s="41" t="n">
        <v>0</v>
      </c>
      <c r="D62" s="41" t="n">
        <v>0</v>
      </c>
      <c r="E62" s="41" t="n">
        <v>0</v>
      </c>
      <c r="F62" s="41" t="n">
        <v>0</v>
      </c>
      <c r="G62" s="41" t="n">
        <v>0</v>
      </c>
      <c r="H62" s="41" t="n">
        <v>0</v>
      </c>
      <c r="I62" s="41" t="n">
        <v>0</v>
      </c>
      <c r="J62" s="41" t="n">
        <v>0</v>
      </c>
      <c r="K62" s="41" t="n">
        <v>0</v>
      </c>
      <c r="L62" s="41" t="n">
        <v>0</v>
      </c>
      <c r="M62" s="41" t="n">
        <v>0</v>
      </c>
    </row>
    <row r="63" customFormat="false" ht="15" hidden="false" customHeight="false" outlineLevel="0" collapsed="false">
      <c r="A63" s="39" t="s">
        <v>106</v>
      </c>
      <c r="B63" s="41" t="n">
        <v>0</v>
      </c>
      <c r="C63" s="41" t="n">
        <v>0</v>
      </c>
      <c r="D63" s="41" t="n">
        <v>0</v>
      </c>
      <c r="E63" s="41" t="n">
        <v>0</v>
      </c>
      <c r="F63" s="41" t="n">
        <v>0</v>
      </c>
      <c r="G63" s="41" t="n">
        <v>0</v>
      </c>
      <c r="H63" s="41" t="n">
        <v>0</v>
      </c>
      <c r="I63" s="41" t="n">
        <v>0</v>
      </c>
      <c r="J63" s="41" t="n">
        <v>0</v>
      </c>
      <c r="K63" s="41" t="n">
        <v>0</v>
      </c>
      <c r="L63" s="41" t="n">
        <v>0</v>
      </c>
      <c r="M63" s="41" t="n">
        <v>0</v>
      </c>
    </row>
    <row r="64" customFormat="false" ht="15" hidden="false" customHeight="false" outlineLevel="0" collapsed="false">
      <c r="A64" s="39" t="s">
        <v>107</v>
      </c>
      <c r="B64" s="41" t="n">
        <v>0</v>
      </c>
      <c r="C64" s="41" t="n">
        <v>0</v>
      </c>
      <c r="D64" s="41" t="n">
        <v>0</v>
      </c>
      <c r="E64" s="41" t="n">
        <v>0</v>
      </c>
      <c r="F64" s="41" t="n">
        <v>0</v>
      </c>
      <c r="G64" s="41" t="n">
        <v>0</v>
      </c>
      <c r="H64" s="41" t="n">
        <v>0</v>
      </c>
      <c r="I64" s="41" t="n">
        <v>0</v>
      </c>
      <c r="J64" s="41" t="n">
        <v>0</v>
      </c>
      <c r="K64" s="41" t="n">
        <v>0</v>
      </c>
      <c r="L64" s="41" t="n">
        <v>0</v>
      </c>
      <c r="M64" s="41" t="n">
        <v>0</v>
      </c>
    </row>
    <row r="65" customFormat="false" ht="15" hidden="false" customHeight="false" outlineLevel="0" collapsed="false">
      <c r="A65" s="39" t="s">
        <v>108</v>
      </c>
      <c r="B65" s="41" t="n">
        <v>0</v>
      </c>
      <c r="C65" s="41" t="n">
        <v>0</v>
      </c>
      <c r="D65" s="41" t="n">
        <v>0</v>
      </c>
      <c r="E65" s="41" t="n">
        <v>0</v>
      </c>
      <c r="F65" s="41" t="n">
        <v>0</v>
      </c>
      <c r="G65" s="41" t="n">
        <v>0</v>
      </c>
      <c r="H65" s="41" t="n">
        <v>0</v>
      </c>
      <c r="I65" s="41" t="n">
        <v>0</v>
      </c>
      <c r="J65" s="41" t="n">
        <v>0</v>
      </c>
      <c r="K65" s="41" t="n">
        <v>0</v>
      </c>
      <c r="L65" s="41" t="n">
        <v>0</v>
      </c>
      <c r="M65" s="41" t="n">
        <v>0</v>
      </c>
    </row>
    <row r="66" customFormat="false" ht="15" hidden="false" customHeight="false" outlineLevel="0" collapsed="false">
      <c r="A66" s="39" t="s">
        <v>109</v>
      </c>
      <c r="B66" s="41" t="n">
        <v>0</v>
      </c>
      <c r="C66" s="41" t="n">
        <v>0</v>
      </c>
      <c r="D66" s="41" t="n">
        <v>0</v>
      </c>
      <c r="E66" s="41" t="n">
        <v>0</v>
      </c>
      <c r="F66" s="41" t="n">
        <v>0</v>
      </c>
      <c r="G66" s="41" t="n">
        <v>0</v>
      </c>
      <c r="H66" s="41" t="n">
        <v>0</v>
      </c>
      <c r="I66" s="41" t="n">
        <v>0</v>
      </c>
      <c r="J66" s="41" t="n">
        <v>0</v>
      </c>
      <c r="K66" s="41" t="n">
        <v>0</v>
      </c>
      <c r="L66" s="41" t="n">
        <v>0</v>
      </c>
      <c r="M66" s="41" t="n">
        <v>0</v>
      </c>
    </row>
    <row r="67" customFormat="false" ht="15" hidden="false" customHeight="false" outlineLevel="0" collapsed="false">
      <c r="A67" s="39" t="s">
        <v>110</v>
      </c>
      <c r="B67" s="41" t="n">
        <v>0</v>
      </c>
      <c r="C67" s="41" t="n">
        <v>0</v>
      </c>
      <c r="D67" s="41" t="n">
        <v>0</v>
      </c>
      <c r="E67" s="41" t="n">
        <v>0</v>
      </c>
      <c r="F67" s="41" t="n">
        <v>0</v>
      </c>
      <c r="G67" s="41" t="n">
        <v>0</v>
      </c>
      <c r="H67" s="41" t="n">
        <v>0</v>
      </c>
      <c r="I67" s="41" t="n">
        <v>0</v>
      </c>
      <c r="J67" s="41" t="n">
        <v>0</v>
      </c>
      <c r="K67" s="41" t="n">
        <v>0</v>
      </c>
      <c r="L67" s="41" t="n">
        <v>0</v>
      </c>
      <c r="M67" s="41" t="n">
        <v>0</v>
      </c>
    </row>
    <row r="68" customFormat="false" ht="15" hidden="false" customHeight="false" outlineLevel="0" collapsed="false">
      <c r="A68" s="39" t="s">
        <v>111</v>
      </c>
      <c r="B68" s="41" t="n">
        <v>0</v>
      </c>
      <c r="C68" s="41" t="n">
        <v>0</v>
      </c>
      <c r="D68" s="41" t="n">
        <v>0</v>
      </c>
      <c r="E68" s="41" t="n">
        <v>0</v>
      </c>
      <c r="F68" s="41" t="n">
        <v>0</v>
      </c>
      <c r="G68" s="41" t="n">
        <v>0</v>
      </c>
      <c r="H68" s="41" t="n">
        <v>0</v>
      </c>
      <c r="I68" s="41" t="n">
        <v>0</v>
      </c>
      <c r="J68" s="41" t="n">
        <v>0</v>
      </c>
      <c r="K68" s="41" t="n">
        <v>0</v>
      </c>
      <c r="L68" s="41" t="n">
        <v>0</v>
      </c>
      <c r="M68" s="41" t="n">
        <v>0</v>
      </c>
    </row>
    <row r="69" customFormat="false" ht="15" hidden="false" customHeight="false" outlineLevel="0" collapsed="false">
      <c r="A69" s="39" t="s">
        <v>112</v>
      </c>
      <c r="B69" s="41" t="n">
        <v>0</v>
      </c>
      <c r="C69" s="41" t="n">
        <v>0</v>
      </c>
      <c r="D69" s="41" t="n">
        <v>0</v>
      </c>
      <c r="E69" s="41" t="n">
        <v>0</v>
      </c>
      <c r="F69" s="41" t="n">
        <v>0</v>
      </c>
      <c r="G69" s="41" t="n">
        <v>0</v>
      </c>
      <c r="H69" s="41" t="n">
        <v>0</v>
      </c>
      <c r="I69" s="41" t="n">
        <v>0</v>
      </c>
      <c r="J69" s="41" t="n">
        <v>0</v>
      </c>
      <c r="K69" s="41" t="n">
        <v>0</v>
      </c>
      <c r="L69" s="41" t="n">
        <v>0</v>
      </c>
      <c r="M69" s="41" t="n">
        <v>0</v>
      </c>
    </row>
    <row r="70" customFormat="false" ht="15" hidden="false" customHeight="false" outlineLevel="0" collapsed="false">
      <c r="A70" s="39" t="s">
        <v>113</v>
      </c>
      <c r="B70" s="41" t="n">
        <v>0</v>
      </c>
      <c r="C70" s="41" t="n">
        <v>0</v>
      </c>
      <c r="D70" s="41" t="n">
        <v>0</v>
      </c>
      <c r="E70" s="41" t="n">
        <v>0</v>
      </c>
      <c r="F70" s="41" t="n">
        <v>0</v>
      </c>
      <c r="G70" s="41" t="n">
        <v>0</v>
      </c>
      <c r="H70" s="41" t="n">
        <v>0</v>
      </c>
      <c r="I70" s="41" t="n">
        <v>0</v>
      </c>
      <c r="J70" s="41" t="n">
        <v>0</v>
      </c>
      <c r="K70" s="41" t="n">
        <v>0</v>
      </c>
      <c r="L70" s="41" t="n">
        <v>0</v>
      </c>
      <c r="M70" s="41" t="n">
        <v>0</v>
      </c>
    </row>
    <row r="71" customFormat="false" ht="15" hidden="false" customHeight="false" outlineLevel="0" collapsed="false">
      <c r="A71" s="39" t="s">
        <v>114</v>
      </c>
      <c r="B71" s="41" t="n">
        <v>0</v>
      </c>
      <c r="C71" s="41" t="n">
        <v>0</v>
      </c>
      <c r="D71" s="41" t="n">
        <v>0</v>
      </c>
      <c r="E71" s="41" t="n">
        <v>0</v>
      </c>
      <c r="F71" s="41" t="n">
        <v>0</v>
      </c>
      <c r="G71" s="41" t="n">
        <v>0</v>
      </c>
      <c r="H71" s="41" t="n">
        <v>0</v>
      </c>
      <c r="I71" s="41" t="n">
        <v>0</v>
      </c>
      <c r="J71" s="41" t="n">
        <v>0</v>
      </c>
      <c r="K71" s="41" t="n">
        <v>0</v>
      </c>
      <c r="L71" s="41" t="n">
        <v>0</v>
      </c>
      <c r="M71" s="41" t="n">
        <v>0</v>
      </c>
    </row>
    <row r="72" customFormat="false" ht="15" hidden="false" customHeight="false" outlineLevel="0" collapsed="false">
      <c r="A72" s="39" t="s">
        <v>115</v>
      </c>
      <c r="B72" s="41" t="n">
        <v>0</v>
      </c>
      <c r="C72" s="41" t="n">
        <v>0</v>
      </c>
      <c r="D72" s="41" t="n">
        <v>0</v>
      </c>
      <c r="E72" s="41" t="n">
        <v>0</v>
      </c>
      <c r="F72" s="41" t="n">
        <v>0</v>
      </c>
      <c r="G72" s="41" t="n">
        <v>0</v>
      </c>
      <c r="H72" s="41" t="n">
        <v>0</v>
      </c>
      <c r="I72" s="41" t="n">
        <v>0</v>
      </c>
      <c r="J72" s="41" t="n">
        <v>0</v>
      </c>
      <c r="K72" s="41" t="n">
        <v>0</v>
      </c>
      <c r="L72" s="41" t="n">
        <v>0</v>
      </c>
      <c r="M72" s="41" t="n">
        <v>0</v>
      </c>
    </row>
    <row r="73" customFormat="false" ht="15" hidden="false" customHeight="false" outlineLevel="0" collapsed="false">
      <c r="A73" s="39" t="s">
        <v>116</v>
      </c>
      <c r="B73" s="41" t="n">
        <v>0</v>
      </c>
      <c r="C73" s="41" t="n">
        <v>0</v>
      </c>
      <c r="D73" s="41" t="n">
        <v>0</v>
      </c>
      <c r="E73" s="41" t="n">
        <v>0</v>
      </c>
      <c r="F73" s="41" t="n">
        <v>0</v>
      </c>
      <c r="G73" s="41" t="n">
        <v>0</v>
      </c>
      <c r="H73" s="41" t="n">
        <v>0</v>
      </c>
      <c r="I73" s="41" t="n">
        <v>0</v>
      </c>
      <c r="J73" s="41" t="n">
        <v>0</v>
      </c>
      <c r="K73" s="41" t="n">
        <v>0</v>
      </c>
      <c r="L73" s="41" t="n">
        <v>0</v>
      </c>
      <c r="M73" s="41" t="n">
        <v>0</v>
      </c>
    </row>
    <row r="74" customFormat="false" ht="15" hidden="false" customHeight="false" outlineLevel="0" collapsed="false">
      <c r="A74" s="39" t="s">
        <v>117</v>
      </c>
      <c r="B74" s="41" t="n">
        <v>0</v>
      </c>
      <c r="C74" s="41" t="n">
        <v>0</v>
      </c>
      <c r="D74" s="41" t="n">
        <v>0</v>
      </c>
      <c r="E74" s="41" t="n">
        <v>0</v>
      </c>
      <c r="F74" s="41" t="n">
        <v>0</v>
      </c>
      <c r="G74" s="41" t="n">
        <v>0</v>
      </c>
      <c r="H74" s="41" t="n">
        <v>0</v>
      </c>
      <c r="I74" s="41" t="n">
        <v>0</v>
      </c>
      <c r="J74" s="41" t="n">
        <v>0</v>
      </c>
      <c r="K74" s="41" t="n">
        <v>0</v>
      </c>
      <c r="L74" s="41" t="n">
        <v>0</v>
      </c>
      <c r="M74" s="41" t="n">
        <v>0</v>
      </c>
    </row>
    <row r="75" customFormat="false" ht="15" hidden="false" customHeight="false" outlineLevel="0" collapsed="false">
      <c r="A75" s="39" t="s">
        <v>118</v>
      </c>
      <c r="B75" s="41" t="n">
        <v>0</v>
      </c>
      <c r="C75" s="41" t="n">
        <v>0</v>
      </c>
      <c r="D75" s="41" t="n">
        <v>0</v>
      </c>
      <c r="E75" s="41" t="n">
        <v>0</v>
      </c>
      <c r="F75" s="41" t="n">
        <v>0</v>
      </c>
      <c r="G75" s="41" t="n">
        <v>0</v>
      </c>
      <c r="H75" s="41" t="n">
        <v>0</v>
      </c>
      <c r="I75" s="41" t="n">
        <v>0</v>
      </c>
      <c r="J75" s="41" t="n">
        <v>0</v>
      </c>
      <c r="K75" s="41" t="n">
        <v>0</v>
      </c>
      <c r="L75" s="41" t="n">
        <v>0</v>
      </c>
      <c r="M75" s="41" t="n">
        <v>0</v>
      </c>
    </row>
    <row r="76" customFormat="false" ht="15" hidden="false" customHeight="false" outlineLevel="0" collapsed="false">
      <c r="A76" s="39" t="s">
        <v>119</v>
      </c>
      <c r="B76" s="41" t="n">
        <v>0</v>
      </c>
      <c r="C76" s="41" t="n">
        <v>0</v>
      </c>
      <c r="D76" s="41" t="n">
        <v>0</v>
      </c>
      <c r="E76" s="41" t="n">
        <v>0</v>
      </c>
      <c r="F76" s="41" t="n">
        <v>0</v>
      </c>
      <c r="G76" s="41" t="n">
        <v>0</v>
      </c>
      <c r="H76" s="41" t="n">
        <v>0</v>
      </c>
      <c r="I76" s="41" t="n">
        <v>0</v>
      </c>
      <c r="J76" s="41" t="n">
        <v>0</v>
      </c>
      <c r="K76" s="41" t="n">
        <v>0</v>
      </c>
      <c r="L76" s="41" t="n">
        <v>0</v>
      </c>
      <c r="M76" s="41" t="n">
        <v>0</v>
      </c>
    </row>
    <row r="77" customFormat="false" ht="15" hidden="false" customHeight="false" outlineLevel="0" collapsed="false">
      <c r="A77" s="39" t="s">
        <v>120</v>
      </c>
      <c r="B77" s="41" t="n">
        <v>0</v>
      </c>
      <c r="C77" s="41" t="n">
        <v>0</v>
      </c>
      <c r="D77" s="41" t="n">
        <v>0</v>
      </c>
      <c r="E77" s="41" t="n">
        <v>0</v>
      </c>
      <c r="F77" s="41" t="n">
        <v>0</v>
      </c>
      <c r="G77" s="41" t="n">
        <v>0</v>
      </c>
      <c r="H77" s="41" t="n">
        <v>0</v>
      </c>
      <c r="I77" s="41" t="n">
        <v>0</v>
      </c>
      <c r="J77" s="41" t="n">
        <v>0</v>
      </c>
      <c r="K77" s="41" t="n">
        <v>0</v>
      </c>
      <c r="L77" s="41" t="n">
        <v>0</v>
      </c>
      <c r="M77" s="41" t="n">
        <v>0</v>
      </c>
    </row>
    <row r="78" customFormat="false" ht="15" hidden="false" customHeight="false" outlineLevel="0" collapsed="false">
      <c r="A78" s="39" t="s">
        <v>121</v>
      </c>
      <c r="B78" s="41" t="n">
        <v>0</v>
      </c>
      <c r="C78" s="41" t="n">
        <v>0</v>
      </c>
      <c r="D78" s="41" t="n">
        <v>0</v>
      </c>
      <c r="E78" s="41" t="n">
        <v>0</v>
      </c>
      <c r="F78" s="41" t="n">
        <v>0</v>
      </c>
      <c r="G78" s="41" t="n">
        <v>0</v>
      </c>
      <c r="H78" s="41" t="n">
        <v>0</v>
      </c>
      <c r="I78" s="41" t="n">
        <v>0</v>
      </c>
      <c r="J78" s="41" t="n">
        <v>0</v>
      </c>
      <c r="K78" s="41" t="n">
        <v>0</v>
      </c>
      <c r="L78" s="41" t="n">
        <v>0</v>
      </c>
      <c r="M78" s="41" t="n">
        <v>0</v>
      </c>
    </row>
    <row r="79" customFormat="false" ht="15" hidden="false" customHeight="false" outlineLevel="0" collapsed="false">
      <c r="A79" s="39" t="s">
        <v>122</v>
      </c>
      <c r="B79" s="41" t="n">
        <v>0</v>
      </c>
      <c r="C79" s="41" t="n">
        <v>0</v>
      </c>
      <c r="D79" s="41" t="n">
        <v>0</v>
      </c>
      <c r="E79" s="41" t="n">
        <v>0</v>
      </c>
      <c r="F79" s="41" t="n">
        <v>0</v>
      </c>
      <c r="G79" s="41" t="n">
        <v>0</v>
      </c>
      <c r="H79" s="41" t="n">
        <v>0</v>
      </c>
      <c r="I79" s="41" t="n">
        <v>0</v>
      </c>
      <c r="J79" s="41" t="n">
        <v>0</v>
      </c>
      <c r="K79" s="41" t="n">
        <v>0</v>
      </c>
      <c r="L79" s="41" t="n">
        <v>0</v>
      </c>
      <c r="M79" s="41" t="n">
        <v>0</v>
      </c>
    </row>
    <row r="80" customFormat="false" ht="15" hidden="false" customHeight="false" outlineLevel="0" collapsed="false">
      <c r="A80" s="39" t="s">
        <v>123</v>
      </c>
      <c r="B80" s="41" t="n">
        <v>0</v>
      </c>
      <c r="C80" s="41" t="n">
        <v>0</v>
      </c>
      <c r="D80" s="41" t="n">
        <v>0</v>
      </c>
      <c r="E80" s="41" t="n">
        <v>0</v>
      </c>
      <c r="F80" s="41" t="n">
        <v>0</v>
      </c>
      <c r="G80" s="41" t="n">
        <v>0</v>
      </c>
      <c r="H80" s="41" t="n">
        <v>0</v>
      </c>
      <c r="I80" s="41" t="n">
        <v>0</v>
      </c>
      <c r="J80" s="41" t="n">
        <v>0</v>
      </c>
      <c r="K80" s="41" t="n">
        <v>0</v>
      </c>
      <c r="L80" s="41" t="n">
        <v>0</v>
      </c>
      <c r="M80" s="41" t="n">
        <v>0</v>
      </c>
    </row>
    <row r="81" customFormat="false" ht="15" hidden="false" customHeight="false" outlineLevel="0" collapsed="false">
      <c r="A81" s="39"/>
    </row>
    <row r="82" customFormat="false" ht="15" hidden="false" customHeight="false" outlineLevel="0" collapsed="false">
      <c r="A82" s="39"/>
    </row>
    <row r="83" customFormat="false" ht="15" hidden="false" customHeight="false" outlineLevel="0" collapsed="false">
      <c r="A83" s="39"/>
    </row>
    <row r="84" customFormat="false" ht="15" hidden="false" customHeight="false" outlineLevel="0" collapsed="false">
      <c r="A84" s="39"/>
    </row>
    <row r="85" customFormat="false" ht="15" hidden="false" customHeight="false" outlineLevel="0" collapsed="false">
      <c r="A85" s="39"/>
    </row>
    <row r="86" customFormat="false" ht="15" hidden="false" customHeight="false" outlineLevel="0" collapsed="false">
      <c r="A86" s="39"/>
    </row>
    <row r="87" customFormat="false" ht="15" hidden="false" customHeight="false" outlineLevel="0" collapsed="false">
      <c r="A87" s="39"/>
    </row>
    <row r="88" customFormat="false" ht="15" hidden="false" customHeight="false" outlineLevel="0" collapsed="false">
      <c r="A88" s="39"/>
    </row>
    <row r="89" customFormat="false" ht="15" hidden="false" customHeight="false" outlineLevel="0" collapsed="false">
      <c r="A89" s="39"/>
    </row>
    <row r="90" customFormat="false" ht="15" hidden="false" customHeight="false" outlineLevel="0" collapsed="false">
      <c r="A90" s="39"/>
    </row>
    <row r="91" customFormat="false" ht="15" hidden="false" customHeight="false" outlineLevel="0" collapsed="false">
      <c r="A91" s="39"/>
    </row>
    <row r="92" customFormat="false" ht="15" hidden="false" customHeight="false" outlineLevel="0" collapsed="false">
      <c r="A92" s="39"/>
    </row>
    <row r="93" customFormat="false" ht="15" hidden="false" customHeight="false" outlineLevel="0" collapsed="false">
      <c r="A93" s="39"/>
    </row>
    <row r="94" customFormat="false" ht="15" hidden="false" customHeight="false" outlineLevel="0" collapsed="false">
      <c r="A94" s="39"/>
    </row>
    <row r="95" customFormat="false" ht="15" hidden="false" customHeight="false" outlineLevel="0" collapsed="false">
      <c r="A95" s="39"/>
    </row>
    <row r="96" customFormat="false" ht="15" hidden="false" customHeight="false" outlineLevel="0" collapsed="false">
      <c r="A96" s="39"/>
    </row>
    <row r="97" customFormat="false" ht="15" hidden="false" customHeight="false" outlineLevel="0" collapsed="false">
      <c r="A97" s="39"/>
    </row>
    <row r="98" customFormat="false" ht="15" hidden="false" customHeight="false" outlineLevel="0" collapsed="false">
      <c r="A98" s="39" t="s">
        <v>124</v>
      </c>
      <c r="B98" s="41" t="n">
        <v>0</v>
      </c>
      <c r="C98" s="41" t="n">
        <v>0</v>
      </c>
      <c r="D98" s="41" t="n">
        <v>0</v>
      </c>
      <c r="E98" s="41" t="n">
        <v>134175570</v>
      </c>
      <c r="F98" s="41" t="n">
        <v>166762270</v>
      </c>
      <c r="G98" s="41" t="n">
        <v>155445309.8</v>
      </c>
      <c r="H98" s="41" t="n">
        <v>45196275</v>
      </c>
      <c r="I98" s="41" t="n">
        <v>18202265.02</v>
      </c>
      <c r="J98" s="41" t="n">
        <v>230050576.46</v>
      </c>
      <c r="K98" s="41" t="n">
        <v>27920379.09</v>
      </c>
      <c r="L98" s="41" t="n">
        <v>312609642.82</v>
      </c>
      <c r="M98" s="41" t="n">
        <v>11826750.13</v>
      </c>
    </row>
    <row r="99" customFormat="false" ht="15" hidden="false" customHeight="false" outlineLevel="0" collapsed="false">
      <c r="A99" s="39" t="s">
        <v>125</v>
      </c>
      <c r="B99" s="41" t="n">
        <v>0</v>
      </c>
      <c r="C99" s="41" t="n">
        <v>0</v>
      </c>
      <c r="D99" s="41" t="n">
        <v>0</v>
      </c>
      <c r="E99" s="41" t="n">
        <v>24151602</v>
      </c>
      <c r="F99" s="41" t="n">
        <v>30017208</v>
      </c>
      <c r="G99" s="41" t="n">
        <v>27980156.4</v>
      </c>
      <c r="H99" s="41" t="n">
        <v>8135329</v>
      </c>
      <c r="I99" s="41" t="n">
        <v>3273797.7</v>
      </c>
      <c r="J99" s="41" t="n">
        <v>41397754.68</v>
      </c>
      <c r="K99" s="41" t="n">
        <v>51808506.64</v>
      </c>
      <c r="L99" s="41" t="n">
        <v>10907098</v>
      </c>
      <c r="M99" s="41" t="n">
        <v>2127906</v>
      </c>
    </row>
    <row r="100" customFormat="false" ht="15" hidden="false" customHeight="false" outlineLevel="0" collapsed="false">
      <c r="A100" s="39" t="s">
        <v>126</v>
      </c>
      <c r="B100" s="41" t="n">
        <v>0</v>
      </c>
      <c r="C100" s="41" t="n">
        <v>0</v>
      </c>
      <c r="D100" s="41" t="n">
        <v>0</v>
      </c>
      <c r="E100" s="41" t="n">
        <v>0</v>
      </c>
      <c r="F100" s="41" t="n">
        <v>0</v>
      </c>
      <c r="G100" s="41" t="n">
        <v>0</v>
      </c>
      <c r="H100" s="41" t="n">
        <v>0</v>
      </c>
      <c r="I100" s="41" t="n">
        <v>652.5</v>
      </c>
      <c r="J100" s="41" t="n">
        <v>5540.5</v>
      </c>
      <c r="K100" s="41" t="n">
        <v>6029.82</v>
      </c>
      <c r="L100" s="41" t="n">
        <v>1318.75</v>
      </c>
      <c r="M100" s="41" t="n">
        <v>423</v>
      </c>
    </row>
    <row r="101" customFormat="false" ht="15" hidden="false" customHeight="false" outlineLevel="0" collapsed="false">
      <c r="A101" s="39" t="s">
        <v>127</v>
      </c>
      <c r="B101" s="41" t="n">
        <v>0</v>
      </c>
      <c r="C101" s="41" t="n">
        <v>0</v>
      </c>
      <c r="D101" s="41" t="n">
        <v>0</v>
      </c>
      <c r="E101" s="41" t="n">
        <v>0</v>
      </c>
      <c r="F101" s="41" t="n">
        <v>0</v>
      </c>
      <c r="G101" s="41" t="n">
        <v>0</v>
      </c>
      <c r="H101" s="41" t="n">
        <v>0</v>
      </c>
      <c r="I101" s="41" t="n">
        <v>652.5</v>
      </c>
      <c r="J101" s="41" t="n">
        <v>5540.5</v>
      </c>
      <c r="K101" s="41" t="n">
        <v>6029.82</v>
      </c>
      <c r="L101" s="41" t="n">
        <v>1318.75</v>
      </c>
      <c r="M101" s="41" t="n">
        <v>423</v>
      </c>
    </row>
    <row r="102" customFormat="false" ht="15" hidden="false" customHeight="false" outlineLevel="0" collapsed="false">
      <c r="A102" s="39" t="s">
        <v>128</v>
      </c>
      <c r="B102" s="41" t="n">
        <v>0</v>
      </c>
      <c r="C102" s="41" t="n">
        <v>0</v>
      </c>
      <c r="D102" s="41" t="n">
        <v>0</v>
      </c>
      <c r="E102" s="41" t="n">
        <v>0</v>
      </c>
      <c r="F102" s="41" t="n">
        <v>0</v>
      </c>
      <c r="G102" s="41" t="n">
        <v>0</v>
      </c>
      <c r="H102" s="41" t="n">
        <v>0</v>
      </c>
      <c r="I102" s="41" t="n">
        <v>0</v>
      </c>
      <c r="J102" s="41" t="n">
        <v>0</v>
      </c>
      <c r="K102" s="41" t="n">
        <v>0</v>
      </c>
      <c r="L102" s="41" t="n">
        <v>0</v>
      </c>
      <c r="M102" s="41" t="n">
        <v>0</v>
      </c>
    </row>
    <row r="103" customFormat="false" ht="15" hidden="false" customHeight="false" outlineLevel="0" collapsed="false">
      <c r="A103" s="39" t="s">
        <v>129</v>
      </c>
      <c r="B103" s="41" t="n">
        <v>0</v>
      </c>
      <c r="C103" s="41" t="n">
        <v>0</v>
      </c>
      <c r="D103" s="41" t="n">
        <v>0</v>
      </c>
      <c r="E103" s="41" t="n">
        <v>0</v>
      </c>
      <c r="F103" s="41" t="n">
        <v>0</v>
      </c>
      <c r="G103" s="41" t="n">
        <v>0</v>
      </c>
      <c r="H103" s="41" t="n">
        <v>0</v>
      </c>
      <c r="I103" s="41" t="n">
        <v>0</v>
      </c>
      <c r="J103" s="41" t="n">
        <v>0</v>
      </c>
      <c r="K103" s="41" t="n">
        <v>0</v>
      </c>
      <c r="L103" s="41" t="n">
        <v>0</v>
      </c>
      <c r="M103" s="41" t="n">
        <v>0</v>
      </c>
    </row>
    <row r="104" customFormat="false" ht="15" hidden="false" customHeight="false" outlineLevel="0" collapsed="false">
      <c r="A104" s="39" t="s">
        <v>130</v>
      </c>
      <c r="B104" s="41" t="n">
        <v>0</v>
      </c>
      <c r="C104" s="41" t="n">
        <v>0</v>
      </c>
      <c r="D104" s="41" t="n">
        <v>0</v>
      </c>
      <c r="E104" s="41" t="n">
        <v>0</v>
      </c>
      <c r="F104" s="41" t="n">
        <v>0</v>
      </c>
      <c r="G104" s="41" t="n">
        <v>0</v>
      </c>
      <c r="H104" s="41" t="n">
        <v>0</v>
      </c>
      <c r="I104" s="41" t="n">
        <v>0</v>
      </c>
      <c r="J104" s="41" t="n">
        <v>0</v>
      </c>
      <c r="K104" s="41" t="n">
        <v>0</v>
      </c>
      <c r="L104" s="41" t="n">
        <v>0</v>
      </c>
      <c r="M104" s="41" t="n">
        <v>0</v>
      </c>
    </row>
    <row r="105" customFormat="false" ht="15" hidden="false" customHeight="false" outlineLevel="0" collapsed="false">
      <c r="A105" s="39" t="s">
        <v>131</v>
      </c>
      <c r="B105" s="41" t="n">
        <v>0</v>
      </c>
      <c r="C105" s="41" t="n">
        <v>0</v>
      </c>
      <c r="D105" s="41" t="n">
        <v>0</v>
      </c>
      <c r="E105" s="41" t="n">
        <v>0</v>
      </c>
      <c r="F105" s="41" t="n">
        <v>0</v>
      </c>
      <c r="G105" s="41" t="n">
        <v>0</v>
      </c>
      <c r="H105" s="41" t="n">
        <v>0</v>
      </c>
      <c r="I105" s="41" t="n">
        <v>0</v>
      </c>
      <c r="J105" s="41" t="n">
        <v>0</v>
      </c>
      <c r="K105" s="41" t="n">
        <v>0</v>
      </c>
      <c r="L105" s="41" t="n">
        <v>0</v>
      </c>
      <c r="M105" s="41" t="n">
        <v>0</v>
      </c>
    </row>
    <row r="106" customFormat="false" ht="15" hidden="false" customHeight="false" outlineLevel="0" collapsed="false">
      <c r="A106" s="39" t="s">
        <v>132</v>
      </c>
      <c r="B106" s="41" t="n">
        <v>0</v>
      </c>
      <c r="C106" s="41" t="n">
        <v>0</v>
      </c>
      <c r="D106" s="41" t="n">
        <v>0</v>
      </c>
      <c r="E106" s="41" t="n">
        <v>0</v>
      </c>
      <c r="F106" s="41" t="n">
        <v>0</v>
      </c>
      <c r="G106" s="41" t="n">
        <v>0</v>
      </c>
      <c r="H106" s="41" t="n">
        <v>0</v>
      </c>
      <c r="I106" s="41" t="n">
        <v>0</v>
      </c>
      <c r="J106" s="41" t="n">
        <v>0</v>
      </c>
      <c r="K106" s="41" t="n">
        <v>0</v>
      </c>
      <c r="L106" s="41" t="n">
        <v>0</v>
      </c>
      <c r="M106" s="41" t="n">
        <v>0</v>
      </c>
    </row>
    <row r="107" customFormat="false" ht="15" hidden="false" customHeight="false" outlineLevel="0" collapsed="false">
      <c r="A107" s="39" t="s">
        <v>133</v>
      </c>
      <c r="B107" s="41" t="n">
        <v>0</v>
      </c>
      <c r="C107" s="41" t="n">
        <v>0</v>
      </c>
      <c r="D107" s="41" t="n">
        <v>0</v>
      </c>
      <c r="E107" s="41" t="n">
        <v>0</v>
      </c>
      <c r="F107" s="41" t="n">
        <v>861878</v>
      </c>
      <c r="G107" s="41" t="n">
        <v>4591559</v>
      </c>
      <c r="H107" s="41" t="n">
        <v>540022</v>
      </c>
      <c r="I107" s="41" t="n">
        <v>844992</v>
      </c>
      <c r="J107" s="41" t="n">
        <v>2180</v>
      </c>
      <c r="K107" s="41" t="n">
        <v>1528707</v>
      </c>
      <c r="L107" s="41" t="n">
        <v>47548</v>
      </c>
      <c r="M107" s="41" t="n">
        <v>842550</v>
      </c>
    </row>
    <row r="108" customFormat="false" ht="15" hidden="false" customHeight="false" outlineLevel="0" collapsed="false">
      <c r="A108" s="39" t="s">
        <v>134</v>
      </c>
      <c r="B108" s="41" t="n">
        <v>0</v>
      </c>
      <c r="C108" s="41" t="n">
        <v>0</v>
      </c>
      <c r="D108" s="41" t="n">
        <v>0</v>
      </c>
      <c r="E108" s="41" t="n">
        <v>0</v>
      </c>
      <c r="F108" s="41" t="n">
        <v>0</v>
      </c>
      <c r="G108" s="41" t="n">
        <v>0</v>
      </c>
      <c r="H108" s="41" t="n">
        <v>5369</v>
      </c>
      <c r="I108" s="41" t="n">
        <v>0</v>
      </c>
      <c r="J108" s="41" t="n">
        <v>109</v>
      </c>
      <c r="K108" s="41" t="n">
        <v>14349</v>
      </c>
      <c r="L108" s="41" t="n">
        <v>0</v>
      </c>
      <c r="M108" s="41" t="n">
        <v>25</v>
      </c>
    </row>
    <row r="109" customFormat="false" ht="15" hidden="false" customHeight="false" outlineLevel="0" collapsed="false">
      <c r="A109" s="39" t="s">
        <v>135</v>
      </c>
      <c r="B109" s="41" t="n">
        <v>0</v>
      </c>
      <c r="C109" s="41" t="n">
        <v>0</v>
      </c>
      <c r="D109" s="41" t="n">
        <v>0</v>
      </c>
      <c r="E109" s="41" t="n">
        <v>0</v>
      </c>
      <c r="F109" s="41" t="n">
        <v>77569</v>
      </c>
      <c r="G109" s="41" t="n">
        <v>117161</v>
      </c>
      <c r="H109" s="41" t="n">
        <v>48602</v>
      </c>
      <c r="I109" s="41" t="n">
        <v>21129</v>
      </c>
      <c r="J109" s="41" t="n">
        <v>0</v>
      </c>
      <c r="K109" s="41" t="n">
        <v>31050</v>
      </c>
      <c r="L109" s="41" t="n">
        <v>1189</v>
      </c>
      <c r="M109" s="41" t="n">
        <v>21053</v>
      </c>
    </row>
    <row r="110" customFormat="false" ht="15" hidden="false" customHeight="false" outlineLevel="0" collapsed="false">
      <c r="A110" s="39" t="s">
        <v>136</v>
      </c>
      <c r="B110" s="41" t="n">
        <v>0</v>
      </c>
      <c r="C110" s="41" t="n">
        <v>0</v>
      </c>
      <c r="D110" s="41" t="n">
        <v>0</v>
      </c>
      <c r="E110" s="41" t="n">
        <v>0</v>
      </c>
      <c r="F110" s="41" t="n">
        <v>77569</v>
      </c>
      <c r="G110" s="41" t="n">
        <v>117161</v>
      </c>
      <c r="H110" s="41" t="n">
        <v>48602</v>
      </c>
      <c r="I110" s="41" t="n">
        <v>21129</v>
      </c>
      <c r="J110" s="41" t="n">
        <v>0</v>
      </c>
      <c r="K110" s="41" t="n">
        <v>31050</v>
      </c>
      <c r="L110" s="41" t="n">
        <v>1189</v>
      </c>
      <c r="M110" s="41" t="n">
        <v>21053</v>
      </c>
    </row>
    <row r="111" customFormat="false" ht="15" hidden="false" customHeight="false" outlineLevel="0" collapsed="false">
      <c r="A111" s="39" t="s">
        <v>137</v>
      </c>
      <c r="B111" s="41" t="n">
        <v>0</v>
      </c>
      <c r="C111" s="41" t="n">
        <v>0</v>
      </c>
      <c r="D111" s="41" t="n">
        <v>0</v>
      </c>
      <c r="E111" s="41" t="n">
        <v>0</v>
      </c>
      <c r="F111" s="41" t="n">
        <v>0</v>
      </c>
      <c r="G111" s="41" t="n">
        <v>0</v>
      </c>
      <c r="H111" s="41" t="n">
        <v>0</v>
      </c>
      <c r="I111" s="41" t="n">
        <v>0</v>
      </c>
      <c r="J111" s="41" t="n">
        <v>0</v>
      </c>
      <c r="K111" s="41" t="n">
        <v>0</v>
      </c>
      <c r="L111" s="41" t="n">
        <v>0</v>
      </c>
      <c r="M111" s="41" t="n">
        <v>0</v>
      </c>
    </row>
    <row r="112" customFormat="false" ht="15" hidden="false" customHeight="false" outlineLevel="0" collapsed="false">
      <c r="A112" s="39" t="s">
        <v>138</v>
      </c>
      <c r="B112" s="41" t="n">
        <v>0</v>
      </c>
      <c r="C112" s="41" t="n">
        <v>0</v>
      </c>
      <c r="D112" s="41" t="n">
        <v>0</v>
      </c>
      <c r="E112" s="41" t="n">
        <v>0</v>
      </c>
      <c r="F112" s="41" t="n">
        <v>0</v>
      </c>
      <c r="G112" s="41" t="n">
        <v>0</v>
      </c>
      <c r="H112" s="41" t="n">
        <v>0</v>
      </c>
      <c r="I112" s="41" t="n">
        <v>0</v>
      </c>
      <c r="J112" s="41" t="n">
        <v>0</v>
      </c>
      <c r="K112" s="41" t="n">
        <v>0</v>
      </c>
      <c r="L112" s="41" t="n">
        <v>0</v>
      </c>
      <c r="M112" s="41" t="n">
        <v>0</v>
      </c>
    </row>
    <row r="113" customFormat="false" ht="15" hidden="false" customHeight="false" outlineLevel="0" collapsed="false">
      <c r="A113" s="39" t="s">
        <v>139</v>
      </c>
      <c r="B113" s="41" t="n">
        <v>0</v>
      </c>
      <c r="C113" s="41" t="n">
        <v>0</v>
      </c>
      <c r="D113" s="41" t="n">
        <v>0</v>
      </c>
      <c r="E113" s="41" t="n">
        <v>0</v>
      </c>
      <c r="F113" s="41" t="n">
        <v>0</v>
      </c>
      <c r="G113" s="41" t="n">
        <v>0</v>
      </c>
      <c r="H113" s="41" t="n">
        <v>0</v>
      </c>
      <c r="I113" s="41" t="n">
        <v>0</v>
      </c>
      <c r="J113" s="41" t="n">
        <v>0</v>
      </c>
      <c r="K113" s="41" t="n">
        <v>0</v>
      </c>
      <c r="L113" s="41" t="n">
        <v>0</v>
      </c>
      <c r="M113" s="41" t="n">
        <v>0</v>
      </c>
    </row>
    <row r="114" customFormat="false" ht="15" hidden="false" customHeight="false" outlineLevel="0" collapsed="false">
      <c r="A114" s="39" t="s">
        <v>140</v>
      </c>
      <c r="B114" s="41" t="n">
        <v>0</v>
      </c>
      <c r="C114" s="41" t="n">
        <v>0</v>
      </c>
      <c r="D114" s="41" t="n">
        <v>0</v>
      </c>
      <c r="E114" s="41" t="n">
        <v>0</v>
      </c>
      <c r="F114" s="41" t="n">
        <v>0</v>
      </c>
      <c r="G114" s="41" t="n">
        <v>0</v>
      </c>
      <c r="H114" s="41" t="n">
        <v>0</v>
      </c>
      <c r="I114" s="41" t="n">
        <v>0</v>
      </c>
      <c r="J114" s="41" t="n">
        <v>0</v>
      </c>
      <c r="K114" s="41" t="n">
        <v>0</v>
      </c>
      <c r="L114" s="41" t="n">
        <v>0</v>
      </c>
      <c r="M114" s="41" t="n">
        <v>0</v>
      </c>
    </row>
    <row r="115" customFormat="false" ht="15" hidden="false" customHeight="false" outlineLevel="0" collapsed="false">
      <c r="A115" s="39" t="s">
        <v>141</v>
      </c>
      <c r="B115" s="41" t="n">
        <v>0</v>
      </c>
      <c r="C115" s="41" t="n">
        <v>0</v>
      </c>
      <c r="D115" s="41" t="n">
        <v>0</v>
      </c>
      <c r="E115" s="41" t="n">
        <v>0</v>
      </c>
      <c r="F115" s="41" t="n">
        <v>0</v>
      </c>
      <c r="G115" s="41" t="n">
        <v>0</v>
      </c>
      <c r="H115" s="41" t="n">
        <v>0</v>
      </c>
      <c r="I115" s="41" t="n">
        <v>0</v>
      </c>
      <c r="J115" s="41" t="n">
        <v>0</v>
      </c>
      <c r="K115" s="41" t="n">
        <v>0</v>
      </c>
      <c r="L115" s="41" t="n">
        <v>0</v>
      </c>
      <c r="M115" s="41" t="n">
        <v>0</v>
      </c>
    </row>
    <row r="116" customFormat="false" ht="15" hidden="false" customHeight="false" outlineLevel="0" collapsed="false">
      <c r="A116" s="39" t="s">
        <v>142</v>
      </c>
      <c r="B116" s="41" t="n">
        <v>0</v>
      </c>
      <c r="C116" s="41" t="n">
        <v>0</v>
      </c>
      <c r="D116" s="41" t="n">
        <v>0</v>
      </c>
      <c r="E116" s="41" t="n">
        <v>0</v>
      </c>
      <c r="F116" s="41" t="n">
        <v>0</v>
      </c>
      <c r="G116" s="41" t="n">
        <v>0</v>
      </c>
      <c r="H116" s="41" t="n">
        <v>0</v>
      </c>
      <c r="I116" s="41" t="n">
        <v>0</v>
      </c>
      <c r="J116" s="41" t="n">
        <v>0</v>
      </c>
      <c r="K116" s="41" t="n">
        <v>0</v>
      </c>
      <c r="L116" s="41" t="n">
        <v>0</v>
      </c>
      <c r="M116" s="41" t="n">
        <v>0</v>
      </c>
    </row>
    <row r="117" customFormat="false" ht="15" hidden="false" customHeight="false" outlineLevel="0" collapsed="false">
      <c r="A117" s="39" t="s">
        <v>143</v>
      </c>
      <c r="B117" s="41" t="n">
        <v>0</v>
      </c>
      <c r="C117" s="41" t="n">
        <v>0</v>
      </c>
      <c r="D117" s="41" t="n">
        <v>0</v>
      </c>
      <c r="E117" s="41" t="n">
        <v>0</v>
      </c>
      <c r="F117" s="41" t="n">
        <v>0</v>
      </c>
      <c r="G117" s="41" t="n">
        <v>0</v>
      </c>
      <c r="H117" s="41" t="n">
        <v>5369</v>
      </c>
      <c r="I117" s="41" t="n">
        <v>0</v>
      </c>
      <c r="J117" s="41" t="n">
        <v>109</v>
      </c>
      <c r="K117" s="41" t="n">
        <v>14349</v>
      </c>
      <c r="L117" s="41" t="n">
        <v>0</v>
      </c>
      <c r="M117" s="41" t="n">
        <v>25</v>
      </c>
    </row>
    <row r="118" customFormat="false" ht="15" hidden="false" customHeight="false" outlineLevel="0" collapsed="false">
      <c r="A118" s="39" t="s">
        <v>144</v>
      </c>
      <c r="B118" s="41" t="n">
        <v>0</v>
      </c>
      <c r="C118" s="41" t="n">
        <v>0</v>
      </c>
      <c r="D118" s="41" t="n">
        <v>0</v>
      </c>
      <c r="E118" s="41" t="n">
        <v>0</v>
      </c>
      <c r="F118" s="41" t="n">
        <v>0</v>
      </c>
      <c r="G118" s="41" t="n">
        <v>117161</v>
      </c>
      <c r="H118" s="41" t="n">
        <v>48602</v>
      </c>
      <c r="I118" s="41" t="n">
        <v>21129</v>
      </c>
      <c r="J118" s="41" t="n">
        <v>0</v>
      </c>
      <c r="K118" s="41" t="n">
        <v>31050</v>
      </c>
      <c r="L118" s="41" t="n">
        <v>1189</v>
      </c>
      <c r="M118" s="41" t="n">
        <v>21053</v>
      </c>
    </row>
    <row r="119" customFormat="false" ht="15" hidden="false" customHeight="false" outlineLevel="0" collapsed="false">
      <c r="A119" s="39" t="s">
        <v>145</v>
      </c>
      <c r="B119" s="41" t="n">
        <v>0</v>
      </c>
      <c r="C119" s="41" t="n">
        <v>0</v>
      </c>
      <c r="D119" s="41" t="n">
        <v>0</v>
      </c>
      <c r="E119" s="41" t="n">
        <v>0</v>
      </c>
      <c r="F119" s="41" t="n">
        <v>0</v>
      </c>
      <c r="G119" s="41" t="n">
        <v>117161</v>
      </c>
      <c r="H119" s="41" t="n">
        <v>48602</v>
      </c>
      <c r="I119" s="41" t="n">
        <v>21129</v>
      </c>
      <c r="J119" s="41" t="n">
        <v>0</v>
      </c>
      <c r="K119" s="41" t="n">
        <v>31050</v>
      </c>
      <c r="L119" s="41" t="n">
        <v>1189</v>
      </c>
      <c r="M119" s="41" t="n">
        <v>21053</v>
      </c>
    </row>
    <row r="120" customFormat="false" ht="15" hidden="false" customHeight="false" outlineLevel="0" collapsed="false">
      <c r="A120" s="39" t="s">
        <v>146</v>
      </c>
      <c r="B120" s="41" t="n">
        <v>0</v>
      </c>
      <c r="C120" s="41" t="n">
        <v>0</v>
      </c>
      <c r="D120" s="41" t="n">
        <v>0</v>
      </c>
      <c r="E120" s="41" t="n">
        <v>0</v>
      </c>
      <c r="F120" s="41" t="n">
        <v>0</v>
      </c>
      <c r="G120" s="41" t="n">
        <v>0</v>
      </c>
      <c r="H120" s="41" t="n">
        <v>0</v>
      </c>
      <c r="I120" s="41" t="n">
        <v>0</v>
      </c>
      <c r="J120" s="41" t="n">
        <v>0</v>
      </c>
      <c r="K120" s="41" t="n">
        <v>0</v>
      </c>
      <c r="L120" s="41" t="n">
        <v>0</v>
      </c>
      <c r="M120" s="41" t="n">
        <v>0</v>
      </c>
    </row>
    <row r="121" customFormat="false" ht="15" hidden="false" customHeight="false" outlineLevel="0" collapsed="false">
      <c r="A121" s="39" t="s">
        <v>147</v>
      </c>
      <c r="B121" s="41" t="n">
        <v>0</v>
      </c>
      <c r="C121" s="41" t="n">
        <v>0</v>
      </c>
      <c r="D121" s="41" t="n">
        <v>0</v>
      </c>
      <c r="E121" s="41" t="n">
        <v>0</v>
      </c>
      <c r="F121" s="41" t="n">
        <v>0</v>
      </c>
      <c r="G121" s="41" t="n">
        <v>0</v>
      </c>
      <c r="H121" s="41" t="n">
        <v>0</v>
      </c>
      <c r="I121" s="41" t="n">
        <v>0</v>
      </c>
      <c r="J121" s="41" t="n">
        <v>0</v>
      </c>
      <c r="K121" s="41" t="n">
        <v>0</v>
      </c>
      <c r="L121" s="41" t="n">
        <v>0</v>
      </c>
      <c r="M121" s="41" t="n">
        <v>0</v>
      </c>
    </row>
    <row r="122" customFormat="false" ht="15" hidden="false" customHeight="false" outlineLevel="0" collapsed="false">
      <c r="A122" s="39" t="s">
        <v>148</v>
      </c>
      <c r="B122" s="41" t="n">
        <v>0</v>
      </c>
      <c r="C122" s="41" t="n">
        <v>0</v>
      </c>
      <c r="D122" s="41" t="n">
        <v>0</v>
      </c>
      <c r="E122" s="41" t="n">
        <v>0</v>
      </c>
      <c r="F122" s="41" t="n">
        <v>77569</v>
      </c>
      <c r="G122" s="41" t="n">
        <v>0</v>
      </c>
      <c r="H122" s="41" t="n">
        <v>0</v>
      </c>
      <c r="I122" s="41" t="n">
        <v>0</v>
      </c>
      <c r="J122" s="41" t="n">
        <v>0</v>
      </c>
      <c r="K122" s="41" t="n">
        <v>0</v>
      </c>
      <c r="L122" s="41" t="n">
        <v>0</v>
      </c>
      <c r="M122" s="41" t="n">
        <v>0</v>
      </c>
    </row>
    <row r="123" customFormat="false" ht="15" hidden="false" customHeight="false" outlineLevel="0" collapsed="false">
      <c r="A123" s="39" t="s">
        <v>149</v>
      </c>
      <c r="B123" s="41" t="n">
        <v>0</v>
      </c>
      <c r="C123" s="41" t="n">
        <v>0</v>
      </c>
      <c r="D123" s="41" t="n">
        <v>0</v>
      </c>
      <c r="E123" s="41" t="n">
        <v>0</v>
      </c>
      <c r="F123" s="41" t="n">
        <v>77569</v>
      </c>
      <c r="G123" s="41" t="n">
        <v>0</v>
      </c>
      <c r="H123" s="41" t="n">
        <v>0</v>
      </c>
      <c r="I123" s="41" t="n">
        <v>0</v>
      </c>
      <c r="J123" s="41" t="n">
        <v>0</v>
      </c>
      <c r="K123" s="41" t="n">
        <v>0</v>
      </c>
      <c r="L123" s="41" t="n">
        <v>0</v>
      </c>
      <c r="M123" s="41" t="n">
        <v>0</v>
      </c>
    </row>
    <row r="124" customFormat="false" ht="15" hidden="false" customHeight="false" outlineLevel="0" collapsed="false">
      <c r="A124" s="39" t="s">
        <v>150</v>
      </c>
      <c r="B124" s="41" t="n">
        <v>0</v>
      </c>
      <c r="C124" s="41" t="n">
        <v>0</v>
      </c>
      <c r="D124" s="41" t="n">
        <v>0</v>
      </c>
      <c r="E124" s="41" t="n">
        <v>0</v>
      </c>
      <c r="F124" s="41" t="n">
        <v>0</v>
      </c>
      <c r="G124" s="41" t="n">
        <v>0</v>
      </c>
      <c r="H124" s="41" t="n">
        <v>0</v>
      </c>
      <c r="I124" s="41" t="n">
        <v>0</v>
      </c>
      <c r="J124" s="41" t="n">
        <v>0</v>
      </c>
      <c r="K124" s="41" t="n">
        <v>0</v>
      </c>
      <c r="L124" s="41" t="n">
        <v>0</v>
      </c>
      <c r="M124" s="41" t="n">
        <v>0</v>
      </c>
    </row>
    <row r="125" customFormat="false" ht="15" hidden="false" customHeight="false" outlineLevel="0" collapsed="false">
      <c r="A125" s="39" t="s">
        <v>151</v>
      </c>
      <c r="B125" s="41" t="n">
        <v>0</v>
      </c>
      <c r="C125" s="41" t="n">
        <v>0</v>
      </c>
      <c r="D125" s="41" t="n">
        <v>0</v>
      </c>
      <c r="E125" s="41" t="n">
        <v>0</v>
      </c>
      <c r="F125" s="41" t="n">
        <v>22999278</v>
      </c>
      <c r="G125" s="41" t="n">
        <v>10266242.36</v>
      </c>
      <c r="H125" s="41" t="n">
        <v>5367543</v>
      </c>
      <c r="I125" s="41" t="n">
        <v>14410426.94</v>
      </c>
      <c r="J125" s="41" t="n">
        <v>11837968.92</v>
      </c>
      <c r="K125" s="41" t="n">
        <v>9615904.74</v>
      </c>
      <c r="L125" s="41" t="n">
        <v>3935739</v>
      </c>
      <c r="M125" s="41" t="n">
        <v>41068907</v>
      </c>
    </row>
    <row r="126" customFormat="false" ht="15" hidden="false" customHeight="false" outlineLevel="0" collapsed="false">
      <c r="A126" s="39" t="s">
        <v>152</v>
      </c>
      <c r="B126" s="41" t="n">
        <v>0</v>
      </c>
      <c r="C126" s="41" t="n">
        <v>0</v>
      </c>
      <c r="D126" s="41" t="n">
        <v>0</v>
      </c>
      <c r="E126" s="41" t="n">
        <v>0</v>
      </c>
      <c r="F126" s="41" t="n">
        <v>461585</v>
      </c>
      <c r="G126" s="41" t="n">
        <v>289857.35</v>
      </c>
      <c r="H126" s="41" t="n">
        <v>411697.99</v>
      </c>
      <c r="I126" s="41" t="n">
        <v>199756.57</v>
      </c>
      <c r="J126" s="41" t="n">
        <v>251896.39</v>
      </c>
      <c r="K126" s="41" t="n">
        <v>231508.65</v>
      </c>
      <c r="L126" s="41" t="n">
        <v>181540.19</v>
      </c>
      <c r="M126" s="41" t="n">
        <v>657397</v>
      </c>
    </row>
    <row r="127" customFormat="false" ht="15" hidden="false" customHeight="false" outlineLevel="0" collapsed="false">
      <c r="A127" s="39" t="s">
        <v>153</v>
      </c>
      <c r="B127" s="41" t="n">
        <v>0</v>
      </c>
      <c r="C127" s="41" t="n">
        <v>0</v>
      </c>
      <c r="D127" s="41" t="n">
        <v>0</v>
      </c>
      <c r="E127" s="41" t="n">
        <v>0</v>
      </c>
      <c r="F127" s="41" t="n">
        <v>461585</v>
      </c>
      <c r="G127" s="41" t="n">
        <v>289857.35</v>
      </c>
      <c r="H127" s="41" t="n">
        <v>411697.41</v>
      </c>
      <c r="I127" s="41" t="n">
        <v>199756.57</v>
      </c>
      <c r="J127" s="41" t="n">
        <v>251896.72</v>
      </c>
      <c r="K127" s="41" t="n">
        <v>231509.24</v>
      </c>
      <c r="L127" s="41" t="n">
        <v>181540.19</v>
      </c>
      <c r="M127" s="41" t="n">
        <v>657397</v>
      </c>
    </row>
    <row r="128" customFormat="false" ht="15" hidden="false" customHeight="false" outlineLevel="0" collapsed="false">
      <c r="A128" s="39" t="s">
        <v>154</v>
      </c>
      <c r="B128" s="41" t="n">
        <v>0</v>
      </c>
      <c r="C128" s="41" t="n">
        <v>0</v>
      </c>
      <c r="D128" s="41" t="n">
        <v>0</v>
      </c>
      <c r="E128" s="41" t="n">
        <v>0</v>
      </c>
      <c r="F128" s="41" t="n">
        <v>0</v>
      </c>
      <c r="G128" s="41" t="n">
        <v>0</v>
      </c>
      <c r="H128" s="41" t="n">
        <v>0</v>
      </c>
      <c r="I128" s="41" t="n">
        <v>0</v>
      </c>
      <c r="J128" s="41" t="n">
        <v>0</v>
      </c>
      <c r="K128" s="41" t="n">
        <v>0</v>
      </c>
      <c r="L128" s="41" t="n">
        <v>0</v>
      </c>
      <c r="M128" s="41" t="n">
        <v>0</v>
      </c>
    </row>
    <row r="129" customFormat="false" ht="15" hidden="false" customHeight="false" outlineLevel="0" collapsed="false">
      <c r="A129" s="39" t="s">
        <v>155</v>
      </c>
      <c r="B129" s="41" t="n">
        <v>0</v>
      </c>
      <c r="C129" s="41" t="n">
        <v>0</v>
      </c>
      <c r="D129" s="41" t="n">
        <v>0</v>
      </c>
      <c r="E129" s="41" t="n">
        <v>0</v>
      </c>
      <c r="F129" s="41" t="n">
        <v>0</v>
      </c>
      <c r="G129" s="41" t="n">
        <v>0</v>
      </c>
      <c r="H129" s="41" t="n">
        <v>0</v>
      </c>
      <c r="I129" s="41" t="n">
        <v>0</v>
      </c>
      <c r="J129" s="41" t="n">
        <v>0</v>
      </c>
      <c r="K129" s="41" t="n">
        <v>0</v>
      </c>
      <c r="L129" s="41" t="n">
        <v>0</v>
      </c>
      <c r="M129" s="41" t="n">
        <v>0</v>
      </c>
    </row>
    <row r="130" customFormat="false" ht="15" hidden="false" customHeight="false" outlineLevel="0" collapsed="false">
      <c r="A130" s="39" t="s">
        <v>156</v>
      </c>
      <c r="B130" s="41" t="n">
        <v>0</v>
      </c>
      <c r="C130" s="41" t="n">
        <v>0</v>
      </c>
      <c r="D130" s="41" t="n">
        <v>0</v>
      </c>
      <c r="E130" s="41" t="n">
        <v>0</v>
      </c>
      <c r="F130" s="41" t="n">
        <v>0</v>
      </c>
      <c r="G130" s="41" t="n">
        <v>0</v>
      </c>
      <c r="H130" s="41" t="n">
        <v>0</v>
      </c>
      <c r="I130" s="41" t="n">
        <v>0</v>
      </c>
      <c r="J130" s="41" t="n">
        <v>0</v>
      </c>
      <c r="K130" s="41" t="n">
        <v>0</v>
      </c>
      <c r="L130" s="41" t="n">
        <v>0</v>
      </c>
      <c r="M130" s="41" t="n">
        <v>0</v>
      </c>
    </row>
    <row r="131" customFormat="false" ht="15" hidden="false" customHeight="false" outlineLevel="0" collapsed="false">
      <c r="A131" s="39" t="s">
        <v>157</v>
      </c>
      <c r="B131" s="41" t="n">
        <v>0</v>
      </c>
      <c r="C131" s="41" t="n">
        <v>0</v>
      </c>
      <c r="D131" s="41" t="n">
        <v>0</v>
      </c>
      <c r="E131" s="41" t="n">
        <v>0</v>
      </c>
      <c r="F131" s="41" t="n">
        <v>0</v>
      </c>
      <c r="G131" s="41" t="n">
        <v>0</v>
      </c>
      <c r="H131" s="41" t="n">
        <v>0</v>
      </c>
      <c r="I131" s="41" t="n">
        <v>0</v>
      </c>
      <c r="J131" s="41" t="n">
        <v>0</v>
      </c>
      <c r="K131" s="41" t="n">
        <v>0</v>
      </c>
      <c r="L131" s="41" t="n">
        <v>0</v>
      </c>
      <c r="M131" s="41" t="n">
        <v>0</v>
      </c>
    </row>
    <row r="132" customFormat="false" ht="15" hidden="false" customHeight="false" outlineLevel="0" collapsed="false">
      <c r="A132" s="39" t="s">
        <v>158</v>
      </c>
      <c r="B132" s="41" t="n">
        <v>0</v>
      </c>
      <c r="C132" s="41" t="n">
        <v>0</v>
      </c>
      <c r="D132" s="41" t="n">
        <v>0</v>
      </c>
      <c r="E132" s="41" t="n">
        <v>0</v>
      </c>
      <c r="F132" s="41" t="n">
        <v>0</v>
      </c>
      <c r="G132" s="41" t="n">
        <v>0</v>
      </c>
      <c r="H132" s="41" t="n">
        <v>0</v>
      </c>
      <c r="I132" s="41" t="n">
        <v>0</v>
      </c>
      <c r="J132" s="41" t="n">
        <v>0</v>
      </c>
      <c r="K132" s="41" t="n">
        <v>0</v>
      </c>
      <c r="L132" s="41" t="n">
        <v>0</v>
      </c>
      <c r="M132" s="41" t="n">
        <v>0</v>
      </c>
    </row>
    <row r="133" customFormat="false" ht="15" hidden="false" customHeight="false" outlineLevel="0" collapsed="false">
      <c r="A133" s="39" t="s">
        <v>159</v>
      </c>
      <c r="B133" s="41" t="n">
        <v>0</v>
      </c>
      <c r="C133" s="41" t="n">
        <v>0</v>
      </c>
      <c r="D133" s="41" t="n">
        <v>0</v>
      </c>
      <c r="E133" s="41" t="n">
        <v>0</v>
      </c>
      <c r="F133" s="41" t="n">
        <v>0</v>
      </c>
      <c r="G133" s="41" t="n">
        <v>0</v>
      </c>
      <c r="H133" s="41" t="n">
        <v>0</v>
      </c>
      <c r="I133" s="41" t="n">
        <v>0</v>
      </c>
      <c r="J133" s="41" t="n">
        <v>0</v>
      </c>
      <c r="K133" s="41" t="n">
        <v>0</v>
      </c>
      <c r="L133" s="41" t="n">
        <v>0</v>
      </c>
      <c r="M133" s="41" t="n">
        <v>0</v>
      </c>
    </row>
    <row r="134" customFormat="false" ht="15" hidden="false" customHeight="false" outlineLevel="0" collapsed="false">
      <c r="A134" s="39" t="s">
        <v>160</v>
      </c>
      <c r="B134" s="41" t="n">
        <v>0</v>
      </c>
      <c r="C134" s="41" t="n">
        <v>0</v>
      </c>
      <c r="D134" s="41" t="n">
        <v>0</v>
      </c>
      <c r="E134" s="41" t="n">
        <v>0</v>
      </c>
      <c r="F134" s="41" t="n">
        <v>0</v>
      </c>
      <c r="G134" s="41" t="n">
        <v>0</v>
      </c>
      <c r="H134" s="41" t="n">
        <v>0</v>
      </c>
      <c r="I134" s="41" t="n">
        <v>0</v>
      </c>
      <c r="J134" s="41" t="n">
        <v>0</v>
      </c>
      <c r="K134" s="41" t="n">
        <v>0</v>
      </c>
      <c r="L134" s="41" t="n">
        <v>0</v>
      </c>
      <c r="M134" s="41" t="n">
        <v>0</v>
      </c>
    </row>
    <row r="135" customFormat="false" ht="15" hidden="false" customHeight="false" outlineLevel="0" collapsed="false">
      <c r="A135" s="39" t="s">
        <v>161</v>
      </c>
      <c r="B135" s="41" t="n">
        <v>0</v>
      </c>
      <c r="C135" s="41" t="n">
        <v>0</v>
      </c>
      <c r="D135" s="41" t="n">
        <v>0</v>
      </c>
      <c r="E135" s="41" t="n">
        <v>0</v>
      </c>
      <c r="F135" s="41" t="n">
        <v>0</v>
      </c>
      <c r="G135" s="41" t="n">
        <v>0</v>
      </c>
      <c r="H135" s="41" t="n">
        <v>0</v>
      </c>
      <c r="I135" s="41" t="n">
        <v>0</v>
      </c>
      <c r="J135" s="41" t="n">
        <v>0</v>
      </c>
      <c r="K135" s="41" t="n">
        <v>0</v>
      </c>
      <c r="L135" s="41" t="n">
        <v>0</v>
      </c>
      <c r="M135" s="41" t="n">
        <v>0</v>
      </c>
    </row>
    <row r="136" customFormat="false" ht="15" hidden="false" customHeight="false" outlineLevel="0" collapsed="false">
      <c r="A136" s="39" t="s">
        <v>162</v>
      </c>
      <c r="B136" s="41" t="n">
        <v>0</v>
      </c>
      <c r="C136" s="41" t="n">
        <v>0</v>
      </c>
      <c r="D136" s="41" t="n">
        <v>0</v>
      </c>
      <c r="E136" s="41" t="n">
        <v>0</v>
      </c>
      <c r="F136" s="41" t="n">
        <v>0</v>
      </c>
      <c r="G136" s="41" t="n">
        <v>0</v>
      </c>
      <c r="H136" s="41" t="n">
        <v>0</v>
      </c>
      <c r="I136" s="41" t="n">
        <v>0</v>
      </c>
      <c r="J136" s="41" t="n">
        <v>0</v>
      </c>
      <c r="K136" s="41" t="n">
        <v>0</v>
      </c>
      <c r="L136" s="41" t="n">
        <v>0</v>
      </c>
      <c r="M136" s="41" t="n">
        <v>0</v>
      </c>
    </row>
    <row r="137" customFormat="false" ht="15" hidden="false" customHeight="false" outlineLevel="0" collapsed="false">
      <c r="A137" s="39" t="s">
        <v>163</v>
      </c>
      <c r="B137" s="41" t="n">
        <v>0</v>
      </c>
      <c r="C137" s="41" t="n">
        <v>0</v>
      </c>
      <c r="D137" s="41" t="n">
        <v>0</v>
      </c>
      <c r="E137" s="41" t="n">
        <v>0</v>
      </c>
      <c r="F137" s="41" t="n">
        <v>22999278</v>
      </c>
      <c r="G137" s="41" t="n">
        <v>10266242.36</v>
      </c>
      <c r="H137" s="41" t="n">
        <v>5372912</v>
      </c>
      <c r="I137" s="41" t="n">
        <v>14410426.94</v>
      </c>
      <c r="J137" s="41" t="n">
        <v>11838077.92</v>
      </c>
      <c r="K137" s="41" t="n">
        <v>9630253.74</v>
      </c>
      <c r="L137" s="41" t="n">
        <v>3935739</v>
      </c>
      <c r="M137" s="41" t="n">
        <v>41068932</v>
      </c>
    </row>
    <row r="138" customFormat="false" ht="15" hidden="false" customHeight="false" outlineLevel="0" collapsed="false">
      <c r="A138" s="39" t="s">
        <v>164</v>
      </c>
      <c r="B138" s="41" t="n">
        <v>0</v>
      </c>
      <c r="C138" s="41" t="n">
        <v>0</v>
      </c>
      <c r="D138" s="41" t="n">
        <v>0</v>
      </c>
      <c r="E138" s="41" t="n">
        <v>0</v>
      </c>
      <c r="F138" s="41" t="n">
        <v>539154</v>
      </c>
      <c r="G138" s="41" t="n">
        <v>407018.35</v>
      </c>
      <c r="H138" s="41" t="n">
        <v>460299.99</v>
      </c>
      <c r="I138" s="41" t="n">
        <v>220885.57</v>
      </c>
      <c r="J138" s="41" t="n">
        <v>251896.39</v>
      </c>
      <c r="K138" s="41" t="n">
        <v>262558.65</v>
      </c>
      <c r="L138" s="41" t="n">
        <v>182729.19</v>
      </c>
      <c r="M138" s="41" t="n">
        <v>678450</v>
      </c>
    </row>
    <row r="139" customFormat="false" ht="15" hidden="false" customHeight="false" outlineLevel="0" collapsed="false">
      <c r="A139" s="39" t="s">
        <v>165</v>
      </c>
      <c r="B139" s="41" t="n">
        <v>0</v>
      </c>
      <c r="C139" s="41" t="n">
        <v>0</v>
      </c>
      <c r="D139" s="41" t="n">
        <v>0</v>
      </c>
      <c r="E139" s="41" t="n">
        <v>0</v>
      </c>
      <c r="F139" s="41" t="n">
        <v>539154</v>
      </c>
      <c r="G139" s="41" t="n">
        <v>407018.35</v>
      </c>
      <c r="H139" s="41" t="n">
        <v>460299.41</v>
      </c>
      <c r="I139" s="41" t="n">
        <v>220885.57</v>
      </c>
      <c r="J139" s="41" t="n">
        <v>251896.72</v>
      </c>
      <c r="K139" s="41" t="n">
        <v>262559.24</v>
      </c>
      <c r="L139" s="41" t="n">
        <v>182729.19</v>
      </c>
      <c r="M139" s="41" t="n">
        <v>678450</v>
      </c>
    </row>
    <row r="140" customFormat="false" ht="15" hidden="false" customHeight="false" outlineLevel="0" collapsed="false">
      <c r="A140" s="39" t="s">
        <v>166</v>
      </c>
      <c r="B140" s="41" t="n">
        <v>0</v>
      </c>
      <c r="C140" s="41" t="n">
        <v>0</v>
      </c>
      <c r="D140" s="41" t="n">
        <v>0</v>
      </c>
      <c r="E140" s="41" t="n">
        <v>0</v>
      </c>
      <c r="F140" s="41" t="n">
        <v>0</v>
      </c>
      <c r="G140" s="41" t="n">
        <v>0</v>
      </c>
      <c r="H140" s="41" t="n">
        <v>0</v>
      </c>
      <c r="I140" s="41" t="n">
        <v>0</v>
      </c>
      <c r="J140" s="41" t="n">
        <v>0</v>
      </c>
      <c r="K140" s="41" t="n">
        <v>0</v>
      </c>
      <c r="L140" s="41" t="n">
        <v>0</v>
      </c>
      <c r="M140" s="41" t="n">
        <v>0</v>
      </c>
    </row>
    <row r="141" customFormat="false" ht="15" hidden="false" customHeight="false" outlineLevel="0" collapsed="false">
      <c r="A141" s="39" t="s">
        <v>167</v>
      </c>
      <c r="B141" s="41" t="n">
        <v>0</v>
      </c>
      <c r="C141" s="41" t="n">
        <v>0</v>
      </c>
      <c r="D141" s="41" t="n">
        <v>0</v>
      </c>
      <c r="E141" s="41" t="n">
        <v>0</v>
      </c>
      <c r="F141" s="41" t="n">
        <v>0</v>
      </c>
      <c r="G141" s="41" t="n">
        <v>0</v>
      </c>
      <c r="H141" s="41" t="n">
        <v>0</v>
      </c>
      <c r="I141" s="41" t="n">
        <v>0</v>
      </c>
      <c r="J141" s="41" t="n">
        <v>0</v>
      </c>
      <c r="K141" s="41" t="n">
        <v>0</v>
      </c>
      <c r="L141" s="41" t="n">
        <v>0</v>
      </c>
      <c r="M141" s="41" t="n">
        <v>0</v>
      </c>
    </row>
    <row r="142" customFormat="false" ht="15" hidden="false" customHeight="false" outlineLevel="0" collapsed="false">
      <c r="A142" s="39" t="s">
        <v>168</v>
      </c>
      <c r="B142" s="41" t="n">
        <v>0</v>
      </c>
      <c r="C142" s="41" t="n">
        <v>0</v>
      </c>
      <c r="D142" s="41" t="n">
        <v>0</v>
      </c>
      <c r="E142" s="41" t="n">
        <v>0</v>
      </c>
      <c r="F142" s="41" t="n">
        <v>0</v>
      </c>
      <c r="G142" s="41" t="n">
        <v>0</v>
      </c>
      <c r="H142" s="41" t="n">
        <v>0</v>
      </c>
      <c r="I142" s="41" t="n">
        <v>0</v>
      </c>
      <c r="J142" s="41" t="n">
        <v>0</v>
      </c>
      <c r="K142" s="41" t="n">
        <v>0</v>
      </c>
      <c r="L142" s="41" t="n">
        <v>0</v>
      </c>
      <c r="M142" s="41" t="n">
        <v>0</v>
      </c>
    </row>
    <row r="143" customFormat="false" ht="15" hidden="false" customHeight="false" outlineLevel="0" collapsed="false">
      <c r="A143" s="39" t="s">
        <v>169</v>
      </c>
      <c r="B143" s="41" t="n">
        <v>0</v>
      </c>
      <c r="C143" s="41" t="n">
        <v>0</v>
      </c>
      <c r="D143" s="41" t="n">
        <v>0</v>
      </c>
      <c r="E143" s="41" t="n">
        <v>0</v>
      </c>
      <c r="F143" s="41" t="n">
        <v>0</v>
      </c>
      <c r="G143" s="41" t="n">
        <v>0</v>
      </c>
      <c r="H143" s="41" t="n">
        <v>0</v>
      </c>
      <c r="I143" s="41" t="n">
        <v>0</v>
      </c>
      <c r="J143" s="41" t="n">
        <v>0</v>
      </c>
      <c r="K143" s="41" t="n">
        <v>0</v>
      </c>
      <c r="L143" s="41" t="n">
        <v>0</v>
      </c>
      <c r="M143" s="41" t="n">
        <v>0</v>
      </c>
    </row>
    <row r="144" customFormat="false" ht="15" hidden="false" customHeight="false" outlineLevel="0" collapsed="false">
      <c r="A144" s="39" t="s">
        <v>170</v>
      </c>
      <c r="B144" s="41" t="n">
        <v>0</v>
      </c>
      <c r="C144" s="41" t="n">
        <v>0</v>
      </c>
      <c r="D144" s="41" t="n">
        <v>0</v>
      </c>
      <c r="E144" s="41" t="n">
        <v>0</v>
      </c>
      <c r="F144" s="41" t="n">
        <v>0</v>
      </c>
      <c r="G144" s="41" t="n">
        <v>0</v>
      </c>
      <c r="H144" s="41" t="n">
        <v>0</v>
      </c>
      <c r="I144" s="41" t="n">
        <v>0</v>
      </c>
      <c r="J144" s="41" t="n">
        <v>0</v>
      </c>
      <c r="K144" s="41" t="n">
        <v>0</v>
      </c>
      <c r="L144" s="41" t="n">
        <v>0</v>
      </c>
      <c r="M144" s="41" t="n">
        <v>0</v>
      </c>
    </row>
    <row r="145" customFormat="false" ht="15" hidden="false" customHeight="false" outlineLevel="0" collapsed="false">
      <c r="A145" s="39" t="s">
        <v>171</v>
      </c>
      <c r="B145" s="41" t="n">
        <v>0</v>
      </c>
      <c r="C145" s="41" t="n">
        <v>0</v>
      </c>
      <c r="D145" s="41" t="n">
        <v>0</v>
      </c>
      <c r="E145" s="41" t="n">
        <v>0</v>
      </c>
      <c r="F145" s="41" t="n">
        <v>0</v>
      </c>
      <c r="G145" s="41" t="n">
        <v>0</v>
      </c>
      <c r="H145" s="41" t="n">
        <v>0</v>
      </c>
      <c r="I145" s="41" t="n">
        <v>0</v>
      </c>
      <c r="J145" s="41" t="n">
        <v>0</v>
      </c>
      <c r="K145" s="41" t="n">
        <v>0</v>
      </c>
      <c r="L145" s="41" t="n">
        <v>0</v>
      </c>
      <c r="M145" s="41" t="n">
        <v>0</v>
      </c>
    </row>
    <row r="146" customFormat="false" ht="15" hidden="false" customHeight="false" outlineLevel="0" collapsed="false">
      <c r="A146" s="39" t="s">
        <v>172</v>
      </c>
      <c r="B146" s="41" t="n">
        <v>0</v>
      </c>
      <c r="C146" s="41" t="n">
        <v>0</v>
      </c>
      <c r="D146" s="41" t="n">
        <v>0</v>
      </c>
      <c r="E146" s="41" t="n">
        <v>0</v>
      </c>
      <c r="F146" s="41" t="n">
        <v>0</v>
      </c>
      <c r="G146" s="41" t="n">
        <v>0</v>
      </c>
      <c r="H146" s="41" t="n">
        <v>0</v>
      </c>
      <c r="I146" s="41" t="n">
        <v>0</v>
      </c>
      <c r="J146" s="41" t="n">
        <v>0</v>
      </c>
      <c r="K146" s="41" t="n">
        <v>0</v>
      </c>
      <c r="L146" s="41" t="n">
        <v>0</v>
      </c>
      <c r="M146" s="41" t="n">
        <v>0</v>
      </c>
    </row>
    <row r="147" customFormat="false" ht="15" hidden="false" customHeight="false" outlineLevel="0" collapsed="false">
      <c r="A147" s="39" t="s">
        <v>173</v>
      </c>
      <c r="B147" s="41" t="n">
        <v>0</v>
      </c>
      <c r="C147" s="41" t="n">
        <v>0</v>
      </c>
      <c r="D147" s="41" t="n">
        <v>0</v>
      </c>
      <c r="E147" s="41" t="n">
        <v>0</v>
      </c>
      <c r="F147" s="41" t="n">
        <v>0</v>
      </c>
      <c r="G147" s="41" t="n">
        <v>0</v>
      </c>
      <c r="H147" s="41" t="n">
        <v>0</v>
      </c>
      <c r="I147" s="41" t="n">
        <v>0</v>
      </c>
      <c r="J147" s="41" t="n">
        <v>0</v>
      </c>
      <c r="K147" s="41" t="n">
        <v>0</v>
      </c>
      <c r="L147" s="41" t="n">
        <v>0</v>
      </c>
      <c r="M147" s="41" t="n">
        <v>0</v>
      </c>
    </row>
    <row r="148" customFormat="false" ht="15" hidden="false" customHeight="false" outlineLevel="0" collapsed="false">
      <c r="A148" s="39" t="s">
        <v>174</v>
      </c>
      <c r="B148" s="41" t="n">
        <v>0</v>
      </c>
      <c r="C148" s="41" t="n">
        <v>0</v>
      </c>
      <c r="D148" s="41" t="n">
        <v>0</v>
      </c>
      <c r="E148" s="41" t="n">
        <v>0</v>
      </c>
      <c r="F148" s="41" t="n">
        <v>0</v>
      </c>
      <c r="G148" s="41" t="n">
        <v>0</v>
      </c>
      <c r="H148" s="41" t="n">
        <v>0</v>
      </c>
      <c r="I148" s="41" t="n">
        <v>0</v>
      </c>
      <c r="J148" s="41" t="n">
        <v>0</v>
      </c>
      <c r="K148" s="41" t="n">
        <v>0</v>
      </c>
      <c r="L148" s="41" t="n">
        <v>0</v>
      </c>
      <c r="M148" s="41" t="n">
        <v>0</v>
      </c>
    </row>
    <row r="149" customFormat="false" ht="15" hidden="false" customHeight="false" outlineLevel="0" collapsed="false">
      <c r="A149" s="39" t="s">
        <v>175</v>
      </c>
      <c r="B149" s="41" t="n">
        <v>0</v>
      </c>
      <c r="C149" s="41" t="n">
        <v>0</v>
      </c>
      <c r="D149" s="41" t="n">
        <v>0</v>
      </c>
      <c r="E149" s="41" t="n">
        <v>0</v>
      </c>
      <c r="F149" s="41" t="n">
        <v>0</v>
      </c>
      <c r="G149" s="41" t="n">
        <v>0</v>
      </c>
      <c r="H149" s="41" t="n">
        <v>0</v>
      </c>
      <c r="I149" s="41" t="n">
        <v>0</v>
      </c>
      <c r="J149" s="41" t="n">
        <v>0</v>
      </c>
      <c r="K149" s="41" t="n">
        <v>0</v>
      </c>
      <c r="L149" s="41" t="n">
        <v>0</v>
      </c>
      <c r="M149" s="41" t="n">
        <v>0</v>
      </c>
    </row>
    <row r="150" customFormat="false" ht="15" hidden="false" customHeight="false" outlineLevel="0" collapsed="false">
      <c r="A150" s="39" t="s">
        <v>176</v>
      </c>
      <c r="B150" s="41" t="n">
        <v>0</v>
      </c>
      <c r="C150" s="41" t="n">
        <v>0</v>
      </c>
      <c r="D150" s="41" t="n">
        <v>0</v>
      </c>
      <c r="E150" s="41" t="n">
        <v>0</v>
      </c>
      <c r="F150" s="41" t="n">
        <v>0</v>
      </c>
      <c r="G150" s="41" t="n">
        <v>0</v>
      </c>
      <c r="H150" s="41" t="n">
        <v>0</v>
      </c>
      <c r="I150" s="41" t="n">
        <v>0</v>
      </c>
      <c r="J150" s="41" t="n">
        <v>0</v>
      </c>
      <c r="K150" s="41" t="n">
        <v>0</v>
      </c>
      <c r="L150" s="41" t="n">
        <v>0</v>
      </c>
      <c r="M150" s="41" t="n">
        <v>0</v>
      </c>
    </row>
    <row r="151" customFormat="false" ht="15" hidden="false" customHeight="false" outlineLevel="0" collapsed="false">
      <c r="A151" s="39" t="s">
        <v>177</v>
      </c>
      <c r="B151" s="41" t="n">
        <v>0</v>
      </c>
      <c r="C151" s="41" t="n">
        <v>0</v>
      </c>
      <c r="D151" s="41" t="n">
        <v>0</v>
      </c>
      <c r="E151" s="41" t="n">
        <v>0</v>
      </c>
      <c r="F151" s="41" t="n">
        <v>0</v>
      </c>
      <c r="G151" s="41" t="n">
        <v>0</v>
      </c>
      <c r="H151" s="41" t="n">
        <v>0</v>
      </c>
      <c r="I151" s="41" t="n">
        <v>0</v>
      </c>
      <c r="J151" s="41" t="n">
        <v>0</v>
      </c>
      <c r="K151" s="41" t="n">
        <v>0</v>
      </c>
      <c r="L151" s="41" t="n">
        <v>0</v>
      </c>
      <c r="M151" s="41" t="n">
        <v>0</v>
      </c>
    </row>
    <row r="152" customFormat="false" ht="15" hidden="false" customHeight="false" outlineLevel="0" collapsed="false">
      <c r="A152" s="39" t="s">
        <v>178</v>
      </c>
      <c r="B152" s="41" t="n">
        <v>0</v>
      </c>
      <c r="C152" s="41" t="n">
        <v>0</v>
      </c>
      <c r="D152" s="41" t="n">
        <v>0</v>
      </c>
      <c r="E152" s="41" t="n">
        <v>0</v>
      </c>
      <c r="F152" s="41" t="n">
        <v>0</v>
      </c>
      <c r="G152" s="41" t="n">
        <v>0</v>
      </c>
      <c r="H152" s="41" t="n">
        <v>0</v>
      </c>
      <c r="I152" s="41" t="n">
        <v>0</v>
      </c>
      <c r="J152" s="41" t="n">
        <v>0</v>
      </c>
      <c r="K152" s="41" t="n">
        <v>0</v>
      </c>
      <c r="L152" s="41" t="n">
        <v>0</v>
      </c>
      <c r="M152" s="41" t="n">
        <v>0</v>
      </c>
    </row>
    <row r="153" customFormat="false" ht="15" hidden="false" customHeight="false" outlineLevel="0" collapsed="false">
      <c r="A153" s="39" t="s">
        <v>179</v>
      </c>
      <c r="B153" s="41" t="n">
        <v>0</v>
      </c>
      <c r="C153" s="41" t="n">
        <v>0</v>
      </c>
      <c r="D153" s="41" t="n">
        <v>0</v>
      </c>
      <c r="E153" s="41" t="n">
        <v>0</v>
      </c>
      <c r="F153" s="41" t="n">
        <v>0</v>
      </c>
      <c r="G153" s="41" t="n">
        <v>0</v>
      </c>
      <c r="H153" s="41" t="n">
        <v>0</v>
      </c>
      <c r="I153" s="41" t="n">
        <v>0</v>
      </c>
      <c r="J153" s="41" t="n">
        <v>0</v>
      </c>
      <c r="K153" s="41" t="n">
        <v>0</v>
      </c>
      <c r="L153" s="41" t="n">
        <v>0</v>
      </c>
      <c r="M153" s="41" t="n">
        <v>0</v>
      </c>
    </row>
    <row r="154" customFormat="false" ht="15" hidden="false" customHeight="false" outlineLevel="0" collapsed="false">
      <c r="A154" s="39" t="s">
        <v>180</v>
      </c>
      <c r="B154" s="41" t="n">
        <v>0</v>
      </c>
      <c r="C154" s="41" t="n">
        <v>0</v>
      </c>
      <c r="D154" s="41" t="n">
        <v>0</v>
      </c>
      <c r="E154" s="41" t="n">
        <v>0</v>
      </c>
      <c r="F154" s="41" t="n">
        <v>0</v>
      </c>
      <c r="G154" s="41" t="n">
        <v>0</v>
      </c>
      <c r="H154" s="41" t="n">
        <v>0</v>
      </c>
      <c r="I154" s="41" t="n">
        <v>0</v>
      </c>
      <c r="J154" s="41" t="n">
        <v>0</v>
      </c>
      <c r="K154" s="41" t="n">
        <v>0</v>
      </c>
      <c r="L154" s="41" t="n">
        <v>0</v>
      </c>
      <c r="M154" s="41" t="n">
        <v>0</v>
      </c>
    </row>
    <row r="155" customFormat="false" ht="15" hidden="false" customHeight="false" outlineLevel="0" collapsed="false">
      <c r="A155" s="39" t="s">
        <v>181</v>
      </c>
      <c r="B155" s="41" t="n">
        <v>0</v>
      </c>
      <c r="C155" s="41" t="n">
        <v>0</v>
      </c>
      <c r="D155" s="41" t="n">
        <v>0</v>
      </c>
      <c r="E155" s="41" t="n">
        <v>0</v>
      </c>
      <c r="F155" s="41" t="n">
        <v>0</v>
      </c>
      <c r="G155" s="41" t="n">
        <v>0</v>
      </c>
      <c r="H155" s="41" t="n">
        <v>0</v>
      </c>
      <c r="I155" s="41" t="n">
        <v>0</v>
      </c>
      <c r="J155" s="41" t="n">
        <v>0</v>
      </c>
      <c r="K155" s="41" t="n">
        <v>0</v>
      </c>
      <c r="L155" s="41" t="n">
        <v>0</v>
      </c>
      <c r="M155" s="41" t="n">
        <v>0</v>
      </c>
    </row>
    <row r="156" customFormat="false" ht="15" hidden="false" customHeight="false" outlineLevel="0" collapsed="false">
      <c r="A156" s="39" t="s">
        <v>182</v>
      </c>
      <c r="B156" s="41" t="n">
        <v>0</v>
      </c>
      <c r="C156" s="41" t="n">
        <v>0</v>
      </c>
      <c r="D156" s="41" t="n">
        <v>0</v>
      </c>
      <c r="E156" s="41" t="n">
        <v>0</v>
      </c>
      <c r="F156" s="41" t="n">
        <v>0</v>
      </c>
      <c r="G156" s="41" t="n">
        <v>0</v>
      </c>
      <c r="H156" s="41" t="n">
        <v>0</v>
      </c>
      <c r="I156" s="41" t="n">
        <v>0</v>
      </c>
      <c r="J156" s="41" t="n">
        <v>0</v>
      </c>
      <c r="K156" s="41" t="n">
        <v>0</v>
      </c>
      <c r="L156" s="41" t="n">
        <v>0</v>
      </c>
      <c r="M156" s="41" t="n">
        <v>0</v>
      </c>
    </row>
    <row r="157" customFormat="false" ht="15" hidden="false" customHeight="false" outlineLevel="0" collapsed="false">
      <c r="A157" s="39" t="s">
        <v>183</v>
      </c>
      <c r="B157" s="41" t="n">
        <v>0</v>
      </c>
      <c r="C157" s="41" t="n">
        <v>0</v>
      </c>
      <c r="D157" s="41" t="n">
        <v>0</v>
      </c>
      <c r="E157" s="41" t="n">
        <v>0</v>
      </c>
      <c r="F157" s="41" t="n">
        <v>0</v>
      </c>
      <c r="G157" s="41" t="n">
        <v>0</v>
      </c>
      <c r="H157" s="41" t="n">
        <v>0</v>
      </c>
      <c r="I157" s="41" t="n">
        <v>0</v>
      </c>
      <c r="J157" s="41" t="n">
        <v>0</v>
      </c>
      <c r="K157" s="41" t="n">
        <v>0</v>
      </c>
      <c r="L157" s="41" t="n">
        <v>0</v>
      </c>
      <c r="M157" s="41" t="n">
        <v>0</v>
      </c>
    </row>
    <row r="158" customFormat="false" ht="15" hidden="false" customHeight="false" outlineLevel="0" collapsed="false">
      <c r="A158" s="39" t="s">
        <v>184</v>
      </c>
      <c r="B158" s="41" t="n">
        <v>0</v>
      </c>
      <c r="C158" s="41" t="n">
        <v>0</v>
      </c>
      <c r="D158" s="41" t="n">
        <v>0</v>
      </c>
      <c r="E158" s="41" t="n">
        <v>0</v>
      </c>
      <c r="F158" s="41" t="n">
        <v>0</v>
      </c>
      <c r="G158" s="41" t="n">
        <v>0</v>
      </c>
      <c r="H158" s="41" t="n">
        <v>0</v>
      </c>
      <c r="I158" s="41" t="n">
        <v>0</v>
      </c>
      <c r="J158" s="41" t="n">
        <v>0</v>
      </c>
      <c r="K158" s="41" t="n">
        <v>0</v>
      </c>
      <c r="L158" s="41" t="n">
        <v>0</v>
      </c>
      <c r="M158" s="41" t="n">
        <v>0</v>
      </c>
    </row>
    <row r="159" customFormat="false" ht="15" hidden="false" customHeight="false" outlineLevel="0" collapsed="false">
      <c r="A159" s="39" t="s">
        <v>185</v>
      </c>
      <c r="B159" s="41" t="n">
        <v>0</v>
      </c>
      <c r="C159" s="41" t="n">
        <v>0</v>
      </c>
      <c r="D159" s="41" t="n">
        <v>0</v>
      </c>
      <c r="E159" s="41" t="n">
        <v>0</v>
      </c>
      <c r="F159" s="41" t="n">
        <v>0</v>
      </c>
      <c r="G159" s="41" t="n">
        <v>0</v>
      </c>
      <c r="H159" s="41" t="n">
        <v>0</v>
      </c>
      <c r="I159" s="41" t="n">
        <v>0</v>
      </c>
      <c r="J159" s="41" t="n">
        <v>0</v>
      </c>
      <c r="K159" s="41" t="n">
        <v>0</v>
      </c>
      <c r="L159" s="41" t="n">
        <v>0</v>
      </c>
      <c r="M159" s="41" t="n">
        <v>0</v>
      </c>
    </row>
    <row r="160" customFormat="false" ht="15" hidden="false" customHeight="false" outlineLevel="0" collapsed="false">
      <c r="A160" s="39" t="s">
        <v>186</v>
      </c>
      <c r="B160" s="41" t="n">
        <v>0</v>
      </c>
      <c r="C160" s="41" t="n">
        <v>0</v>
      </c>
      <c r="D160" s="41" t="n">
        <v>0</v>
      </c>
      <c r="E160" s="41" t="n">
        <v>0</v>
      </c>
      <c r="F160" s="41" t="n">
        <v>0</v>
      </c>
      <c r="G160" s="41" t="n">
        <v>0</v>
      </c>
      <c r="H160" s="41" t="n">
        <v>0</v>
      </c>
      <c r="I160" s="41" t="n">
        <v>0</v>
      </c>
      <c r="J160" s="41" t="n">
        <v>0</v>
      </c>
      <c r="K160" s="41" t="n">
        <v>0</v>
      </c>
      <c r="L160" s="41" t="n">
        <v>0</v>
      </c>
      <c r="M160" s="41" t="n">
        <v>0</v>
      </c>
    </row>
    <row r="161" customFormat="false" ht="15" hidden="false" customHeight="false" outlineLevel="0" collapsed="false">
      <c r="A161" s="39" t="s">
        <v>187</v>
      </c>
      <c r="B161" s="41" t="n">
        <v>0</v>
      </c>
      <c r="C161" s="41" t="n">
        <v>0</v>
      </c>
      <c r="D161" s="41" t="n">
        <v>0</v>
      </c>
      <c r="E161" s="41" t="n">
        <v>0</v>
      </c>
      <c r="F161" s="41" t="n">
        <v>0</v>
      </c>
      <c r="G161" s="41" t="n">
        <v>0</v>
      </c>
      <c r="H161" s="41" t="n">
        <v>0</v>
      </c>
      <c r="I161" s="41" t="n">
        <v>0</v>
      </c>
      <c r="J161" s="41" t="n">
        <v>0</v>
      </c>
      <c r="K161" s="41" t="n">
        <v>0</v>
      </c>
      <c r="L161" s="41" t="n">
        <v>0</v>
      </c>
      <c r="M161" s="41" t="n">
        <v>0</v>
      </c>
    </row>
    <row r="162" customFormat="false" ht="15" hidden="false" customHeight="false" outlineLevel="0" collapsed="false">
      <c r="A162" s="39" t="s">
        <v>188</v>
      </c>
      <c r="B162" s="41" t="n">
        <v>0</v>
      </c>
      <c r="C162" s="41" t="n">
        <v>0</v>
      </c>
      <c r="D162" s="41" t="n">
        <v>0</v>
      </c>
      <c r="E162" s="41" t="n">
        <v>0</v>
      </c>
      <c r="F162" s="41" t="n">
        <v>0</v>
      </c>
      <c r="G162" s="41" t="n">
        <v>0</v>
      </c>
      <c r="H162" s="41" t="n">
        <v>0</v>
      </c>
      <c r="I162" s="41" t="n">
        <v>0</v>
      </c>
      <c r="J162" s="41" t="n">
        <v>0</v>
      </c>
      <c r="K162" s="41" t="n">
        <v>0</v>
      </c>
      <c r="L162" s="41" t="n">
        <v>0</v>
      </c>
      <c r="M162" s="41" t="n">
        <v>0</v>
      </c>
    </row>
    <row r="163" customFormat="false" ht="15" hidden="false" customHeight="false" outlineLevel="0" collapsed="false">
      <c r="A163" s="39" t="s">
        <v>189</v>
      </c>
      <c r="B163" s="41" t="n">
        <v>0</v>
      </c>
      <c r="C163" s="41" t="n">
        <v>0</v>
      </c>
      <c r="D163" s="41" t="n">
        <v>0</v>
      </c>
      <c r="E163" s="41" t="n">
        <v>24151602</v>
      </c>
      <c r="F163" s="41" t="n">
        <v>5939622</v>
      </c>
      <c r="G163" s="41" t="n">
        <v>11575313</v>
      </c>
      <c r="H163" s="41" t="n">
        <v>1847187</v>
      </c>
      <c r="I163" s="41" t="n">
        <v>0</v>
      </c>
      <c r="J163" s="41" t="n">
        <v>17489980</v>
      </c>
      <c r="K163" s="41" t="n">
        <v>41679544</v>
      </c>
      <c r="L163" s="41" t="n">
        <v>6608539</v>
      </c>
      <c r="M163" s="41" t="n">
        <v>25</v>
      </c>
    </row>
    <row r="164" customFormat="false" ht="15" hidden="false" customHeight="false" outlineLevel="0" collapsed="false">
      <c r="A164" s="39" t="s">
        <v>190</v>
      </c>
      <c r="B164" s="41" t="n">
        <v>0</v>
      </c>
      <c r="C164" s="41" t="n">
        <v>0</v>
      </c>
      <c r="D164" s="41" t="n">
        <v>0</v>
      </c>
      <c r="E164" s="41" t="n">
        <v>0</v>
      </c>
      <c r="F164" s="41" t="n">
        <v>77569</v>
      </c>
      <c r="G164" s="41" t="n">
        <v>117161</v>
      </c>
      <c r="H164" s="41" t="n">
        <v>48602</v>
      </c>
      <c r="I164" s="41" t="n">
        <v>21129</v>
      </c>
      <c r="J164" s="41" t="n">
        <v>0</v>
      </c>
      <c r="K164" s="41" t="n">
        <v>31050</v>
      </c>
      <c r="L164" s="41" t="n">
        <v>1189</v>
      </c>
      <c r="M164" s="41" t="n">
        <v>21053</v>
      </c>
    </row>
    <row r="165" customFormat="false" ht="15" hidden="false" customHeight="false" outlineLevel="0" collapsed="false">
      <c r="A165" s="39" t="s">
        <v>191</v>
      </c>
      <c r="B165" s="41" t="n">
        <v>0</v>
      </c>
      <c r="C165" s="41" t="n">
        <v>0</v>
      </c>
      <c r="D165" s="41" t="n">
        <v>0</v>
      </c>
      <c r="E165" s="41" t="n">
        <v>0</v>
      </c>
      <c r="F165" s="41" t="n">
        <v>77569</v>
      </c>
      <c r="G165" s="41" t="n">
        <v>117161</v>
      </c>
      <c r="H165" s="41" t="n">
        <v>48602</v>
      </c>
      <c r="I165" s="41" t="n">
        <v>21129</v>
      </c>
      <c r="J165" s="41" t="n">
        <v>0</v>
      </c>
      <c r="K165" s="41" t="n">
        <v>31050</v>
      </c>
      <c r="L165" s="41" t="n">
        <v>1189</v>
      </c>
      <c r="M165" s="41" t="n">
        <v>21053</v>
      </c>
    </row>
    <row r="166" customFormat="false" ht="15" hidden="false" customHeight="false" outlineLevel="0" collapsed="false">
      <c r="A166" s="39" t="s">
        <v>192</v>
      </c>
      <c r="B166" s="41" t="n">
        <v>0</v>
      </c>
      <c r="C166" s="41" t="n">
        <v>0</v>
      </c>
      <c r="D166" s="41" t="n">
        <v>0</v>
      </c>
      <c r="E166" s="41" t="n">
        <v>0</v>
      </c>
      <c r="F166" s="41" t="n">
        <v>0</v>
      </c>
      <c r="G166" s="41" t="n">
        <v>0</v>
      </c>
      <c r="H166" s="41" t="n">
        <v>0</v>
      </c>
      <c r="I166" s="41" t="n">
        <v>0</v>
      </c>
      <c r="J166" s="41" t="n">
        <v>0</v>
      </c>
      <c r="K166" s="41" t="n">
        <v>0</v>
      </c>
      <c r="L166" s="41" t="n">
        <v>0</v>
      </c>
      <c r="M166" s="41" t="n">
        <v>0</v>
      </c>
    </row>
    <row r="167" customFormat="false" ht="15" hidden="false" customHeight="false" outlineLevel="0" collapsed="false">
      <c r="A167" s="39" t="s">
        <v>193</v>
      </c>
      <c r="B167" s="41" t="n">
        <v>0</v>
      </c>
      <c r="C167" s="41" t="n">
        <v>0</v>
      </c>
      <c r="D167" s="41" t="n">
        <v>0</v>
      </c>
      <c r="E167" s="41" t="n">
        <v>0</v>
      </c>
      <c r="F167" s="41" t="n">
        <v>0</v>
      </c>
      <c r="G167" s="41" t="n">
        <v>0</v>
      </c>
      <c r="H167" s="41" t="n">
        <v>0</v>
      </c>
      <c r="I167" s="41" t="n">
        <v>0</v>
      </c>
      <c r="J167" s="41" t="n">
        <v>0</v>
      </c>
      <c r="K167" s="41" t="n">
        <v>0</v>
      </c>
      <c r="L167" s="41" t="n">
        <v>0</v>
      </c>
      <c r="M167" s="41" t="n">
        <v>0</v>
      </c>
    </row>
    <row r="168" customFormat="false" ht="15" hidden="false" customHeight="false" outlineLevel="0" collapsed="false">
      <c r="A168" s="39" t="s">
        <v>194</v>
      </c>
      <c r="B168" s="41" t="n">
        <v>0</v>
      </c>
      <c r="C168" s="41" t="n">
        <v>0</v>
      </c>
      <c r="D168" s="41" t="n">
        <v>0</v>
      </c>
      <c r="E168" s="41" t="n">
        <v>0</v>
      </c>
      <c r="F168" s="41" t="n">
        <v>0</v>
      </c>
      <c r="G168" s="41" t="n">
        <v>0</v>
      </c>
      <c r="H168" s="41" t="n">
        <v>0</v>
      </c>
      <c r="I168" s="41" t="n">
        <v>0</v>
      </c>
      <c r="J168" s="41" t="n">
        <v>0</v>
      </c>
      <c r="K168" s="41" t="n">
        <v>0</v>
      </c>
      <c r="L168" s="41" t="n">
        <v>0</v>
      </c>
      <c r="M168" s="41" t="n">
        <v>0</v>
      </c>
    </row>
    <row r="169" customFormat="false" ht="15" hidden="false" customHeight="false" outlineLevel="0" collapsed="false">
      <c r="A169" s="39" t="s">
        <v>195</v>
      </c>
      <c r="B169" s="41" t="n">
        <v>0</v>
      </c>
      <c r="C169" s="41" t="n">
        <v>0</v>
      </c>
      <c r="D169" s="41" t="n">
        <v>0</v>
      </c>
      <c r="E169" s="41" t="n">
        <v>0</v>
      </c>
      <c r="F169" s="41" t="n">
        <v>0</v>
      </c>
      <c r="G169" s="41" t="n">
        <v>0</v>
      </c>
      <c r="H169" s="41" t="n">
        <v>0</v>
      </c>
      <c r="I169" s="41" t="n">
        <v>0</v>
      </c>
      <c r="J169" s="41" t="n">
        <v>0</v>
      </c>
      <c r="K169" s="41" t="n">
        <v>0</v>
      </c>
      <c r="L169" s="41" t="n">
        <v>0</v>
      </c>
      <c r="M169" s="41" t="n">
        <v>0</v>
      </c>
    </row>
    <row r="170" customFormat="false" ht="15" hidden="false" customHeight="false" outlineLevel="0" collapsed="false">
      <c r="A170" s="39" t="s">
        <v>196</v>
      </c>
      <c r="B170" s="41" t="n">
        <v>0</v>
      </c>
      <c r="C170" s="41" t="n">
        <v>0</v>
      </c>
      <c r="D170" s="41" t="n">
        <v>0</v>
      </c>
      <c r="E170" s="41" t="n">
        <v>0</v>
      </c>
      <c r="F170" s="41" t="n">
        <v>0</v>
      </c>
      <c r="G170" s="41" t="n">
        <v>0</v>
      </c>
      <c r="H170" s="41" t="n">
        <v>0</v>
      </c>
      <c r="I170" s="41" t="n">
        <v>0</v>
      </c>
      <c r="J170" s="41" t="n">
        <v>0</v>
      </c>
      <c r="K170" s="41" t="n">
        <v>0</v>
      </c>
      <c r="L170" s="41" t="n">
        <v>0</v>
      </c>
      <c r="M170" s="41" t="n">
        <v>0</v>
      </c>
    </row>
    <row r="171" customFormat="false" ht="15" hidden="false" customHeight="false" outlineLevel="0" collapsed="false">
      <c r="A171" s="39" t="s">
        <v>197</v>
      </c>
      <c r="B171" s="41" t="n">
        <v>0</v>
      </c>
      <c r="C171" s="41" t="n">
        <v>0</v>
      </c>
      <c r="D171" s="41" t="n">
        <v>0</v>
      </c>
      <c r="E171" s="41" t="n">
        <v>0</v>
      </c>
      <c r="F171" s="41" t="n">
        <v>0</v>
      </c>
      <c r="G171" s="41" t="n">
        <v>0</v>
      </c>
      <c r="H171" s="41" t="n">
        <v>0</v>
      </c>
      <c r="I171" s="41" t="n">
        <v>0</v>
      </c>
      <c r="J171" s="41" t="n">
        <v>0</v>
      </c>
      <c r="K171" s="41" t="n">
        <v>0</v>
      </c>
      <c r="L171" s="41" t="n">
        <v>0</v>
      </c>
      <c r="M171" s="41" t="n">
        <v>0</v>
      </c>
    </row>
    <row r="172" customFormat="false" ht="15" hidden="false" customHeight="false" outlineLevel="0" collapsed="false">
      <c r="A172" s="39" t="s">
        <v>198</v>
      </c>
      <c r="B172" s="41" t="n">
        <v>0</v>
      </c>
      <c r="C172" s="41" t="n">
        <v>0</v>
      </c>
      <c r="D172" s="41" t="n">
        <v>0</v>
      </c>
      <c r="E172" s="41" t="n">
        <v>0</v>
      </c>
      <c r="F172" s="41" t="n">
        <v>0</v>
      </c>
      <c r="G172" s="41" t="n">
        <v>0</v>
      </c>
      <c r="H172" s="41" t="n">
        <v>0</v>
      </c>
      <c r="I172" s="41" t="n">
        <v>0</v>
      </c>
      <c r="J172" s="41" t="n">
        <v>0</v>
      </c>
      <c r="K172" s="41" t="n">
        <v>0</v>
      </c>
      <c r="L172" s="41" t="n">
        <v>0</v>
      </c>
      <c r="M172" s="41" t="n">
        <v>0</v>
      </c>
    </row>
    <row r="173" customFormat="false" ht="15" hidden="false" customHeight="false" outlineLevel="0" collapsed="false">
      <c r="A173" s="39" t="s">
        <v>199</v>
      </c>
      <c r="B173" s="41" t="n">
        <v>0</v>
      </c>
      <c r="C173" s="41" t="n">
        <v>0</v>
      </c>
      <c r="D173" s="41" t="n">
        <v>0</v>
      </c>
      <c r="E173" s="41" t="n">
        <v>0</v>
      </c>
      <c r="F173" s="41" t="n">
        <v>22999278</v>
      </c>
      <c r="G173" s="41" t="n">
        <v>10266242</v>
      </c>
      <c r="H173" s="41" t="n">
        <v>5372912</v>
      </c>
      <c r="I173" s="41" t="n">
        <v>3273798</v>
      </c>
      <c r="J173" s="41" t="n">
        <v>22974707</v>
      </c>
      <c r="K173" s="41" t="n">
        <v>9630254</v>
      </c>
      <c r="L173" s="41" t="n">
        <v>3935739</v>
      </c>
      <c r="M173" s="41" t="n">
        <v>2127906</v>
      </c>
    </row>
    <row r="174" customFormat="false" ht="15" hidden="false" customHeight="false" outlineLevel="0" collapsed="false">
      <c r="A174" s="39" t="s">
        <v>200</v>
      </c>
      <c r="B174" s="41" t="n">
        <v>0</v>
      </c>
      <c r="C174" s="41" t="n">
        <v>0</v>
      </c>
      <c r="D174" s="41" t="n">
        <v>0</v>
      </c>
      <c r="E174" s="41" t="n">
        <v>0</v>
      </c>
      <c r="F174" s="41" t="n">
        <v>539154</v>
      </c>
      <c r="G174" s="41" t="n">
        <v>5731583</v>
      </c>
      <c r="H174" s="41" t="n">
        <v>460300</v>
      </c>
      <c r="I174" s="41" t="n">
        <v>0</v>
      </c>
      <c r="J174" s="41" t="n">
        <v>466588</v>
      </c>
      <c r="K174" s="41" t="n">
        <v>256529</v>
      </c>
      <c r="L174" s="41" t="n">
        <v>181410</v>
      </c>
      <c r="M174" s="41" t="n">
        <v>0</v>
      </c>
    </row>
    <row r="175" customFormat="false" ht="15" hidden="false" customHeight="false" outlineLevel="0" collapsed="false">
      <c r="A175" s="39" t="s">
        <v>201</v>
      </c>
      <c r="B175" s="41" t="n">
        <v>0</v>
      </c>
      <c r="C175" s="41" t="n">
        <v>0</v>
      </c>
      <c r="D175" s="41" t="n">
        <v>0</v>
      </c>
      <c r="E175" s="41" t="n">
        <v>0</v>
      </c>
      <c r="F175" s="41" t="n">
        <v>539154</v>
      </c>
      <c r="G175" s="41" t="n">
        <v>407018</v>
      </c>
      <c r="H175" s="41" t="n">
        <v>460299</v>
      </c>
      <c r="I175" s="41" t="n">
        <v>0</v>
      </c>
      <c r="J175" s="41" t="n">
        <v>466589</v>
      </c>
      <c r="K175" s="41" t="n">
        <v>256529</v>
      </c>
      <c r="L175" s="41" t="n">
        <v>181410</v>
      </c>
      <c r="M175" s="41" t="n">
        <v>0</v>
      </c>
    </row>
    <row r="176" customFormat="false" ht="15" hidden="false" customHeight="false" outlineLevel="0" collapsed="false">
      <c r="A176" s="39" t="s">
        <v>202</v>
      </c>
      <c r="B176" s="41" t="n">
        <v>0</v>
      </c>
      <c r="C176" s="41" t="n">
        <v>0</v>
      </c>
      <c r="D176" s="41" t="n">
        <v>0</v>
      </c>
      <c r="E176" s="41" t="n">
        <v>0</v>
      </c>
      <c r="F176" s="41" t="n">
        <v>0</v>
      </c>
      <c r="G176" s="41" t="n">
        <v>0</v>
      </c>
      <c r="H176" s="41" t="n">
        <v>0</v>
      </c>
      <c r="I176" s="41" t="n">
        <v>0</v>
      </c>
      <c r="J176" s="41" t="n">
        <v>0</v>
      </c>
      <c r="K176" s="41" t="n">
        <v>0</v>
      </c>
      <c r="L176" s="41" t="n">
        <v>0</v>
      </c>
      <c r="M176" s="41" t="n">
        <v>0</v>
      </c>
    </row>
    <row r="177" customFormat="false" ht="15" hidden="false" customHeight="false" outlineLevel="0" collapsed="false">
      <c r="A177" s="39" t="s">
        <v>203</v>
      </c>
      <c r="B177" s="41" t="n">
        <v>0</v>
      </c>
      <c r="C177" s="41" t="n">
        <v>0</v>
      </c>
      <c r="D177" s="41" t="n">
        <v>0</v>
      </c>
      <c r="E177" s="41" t="n">
        <v>0</v>
      </c>
      <c r="F177" s="41" t="n">
        <v>0</v>
      </c>
      <c r="G177" s="41" t="n">
        <v>0</v>
      </c>
      <c r="H177" s="41" t="n">
        <v>0</v>
      </c>
      <c r="I177" s="41" t="n">
        <v>653</v>
      </c>
      <c r="J177" s="41" t="n">
        <v>5541</v>
      </c>
      <c r="K177" s="41" t="n">
        <v>6030</v>
      </c>
      <c r="L177" s="41" t="n">
        <v>1319</v>
      </c>
      <c r="M177" s="41" t="n">
        <v>423</v>
      </c>
    </row>
    <row r="178" customFormat="false" ht="15" hidden="false" customHeight="false" outlineLevel="0" collapsed="false">
      <c r="A178" s="39" t="s">
        <v>204</v>
      </c>
      <c r="B178" s="41" t="n">
        <v>0</v>
      </c>
      <c r="C178" s="41" t="n">
        <v>0</v>
      </c>
      <c r="D178" s="41" t="n">
        <v>0</v>
      </c>
      <c r="E178" s="41" t="n">
        <v>0</v>
      </c>
      <c r="F178" s="41" t="n">
        <v>0</v>
      </c>
      <c r="G178" s="41" t="n">
        <v>0</v>
      </c>
      <c r="H178" s="41" t="n">
        <v>0</v>
      </c>
      <c r="I178" s="41" t="n">
        <v>0</v>
      </c>
      <c r="J178" s="41" t="n">
        <v>0</v>
      </c>
      <c r="K178" s="41" t="n">
        <v>0</v>
      </c>
      <c r="L178" s="41" t="n">
        <v>0</v>
      </c>
      <c r="M178" s="41" t="n">
        <v>0</v>
      </c>
    </row>
    <row r="179" customFormat="false" ht="15" hidden="false" customHeight="false" outlineLevel="0" collapsed="false">
      <c r="A179" s="39" t="s">
        <v>205</v>
      </c>
      <c r="B179" s="41" t="n">
        <v>0</v>
      </c>
      <c r="C179" s="41" t="n">
        <v>0</v>
      </c>
      <c r="D179" s="41" t="n">
        <v>0</v>
      </c>
      <c r="E179" s="41" t="n">
        <v>0</v>
      </c>
      <c r="F179" s="41" t="n">
        <v>0</v>
      </c>
      <c r="G179" s="41" t="n">
        <v>0</v>
      </c>
      <c r="H179" s="41" t="n">
        <v>0</v>
      </c>
      <c r="I179" s="41" t="n">
        <v>653</v>
      </c>
      <c r="J179" s="41" t="n">
        <v>5541</v>
      </c>
      <c r="K179" s="41" t="n">
        <v>6030</v>
      </c>
      <c r="L179" s="41" t="n">
        <v>1319</v>
      </c>
      <c r="M179" s="41" t="n">
        <v>423</v>
      </c>
    </row>
    <row r="180" customFormat="false" ht="15" hidden="false" customHeight="false" outlineLevel="0" collapsed="false">
      <c r="A180" s="39" t="s">
        <v>206</v>
      </c>
      <c r="B180" s="41" t="n">
        <v>0</v>
      </c>
      <c r="C180" s="41" t="n">
        <v>0</v>
      </c>
      <c r="D180" s="41" t="n">
        <v>0</v>
      </c>
      <c r="E180" s="41" t="n">
        <v>0</v>
      </c>
      <c r="F180" s="41" t="n">
        <v>0</v>
      </c>
      <c r="G180" s="41" t="n">
        <v>0</v>
      </c>
      <c r="H180" s="41" t="n">
        <v>0</v>
      </c>
      <c r="I180" s="41" t="n">
        <v>0</v>
      </c>
      <c r="J180" s="41" t="n">
        <v>0</v>
      </c>
      <c r="K180" s="41" t="n">
        <v>0</v>
      </c>
      <c r="L180" s="41" t="n">
        <v>0</v>
      </c>
      <c r="M180" s="41" t="n">
        <v>0</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AC16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3" min="1" style="42" width="8.71"/>
    <col collapsed="false" customWidth="true" hidden="false" outlineLevel="0" max="4" min="4" style="0" width="8.53"/>
    <col collapsed="false" customWidth="true" hidden="false" outlineLevel="0" max="6" min="5" style="42" width="16.71"/>
    <col collapsed="false" customWidth="true" hidden="false" outlineLevel="0" max="10" min="7" style="42" width="8.71"/>
    <col collapsed="false" customWidth="true" hidden="false" outlineLevel="0" max="20" min="11" style="0" width="8.53"/>
    <col collapsed="false" customWidth="true" hidden="false" outlineLevel="0" max="25" min="21" style="42" width="12.71"/>
    <col collapsed="false" customWidth="true" hidden="false" outlineLevel="0" max="26" min="26" style="0" width="8.53"/>
    <col collapsed="false" customWidth="true" hidden="false" outlineLevel="0" max="27" min="27" style="42" width="9.71"/>
    <col collapsed="false" customWidth="true" hidden="false" outlineLevel="0" max="28" min="28" style="42" width="8.71"/>
    <col collapsed="false" customWidth="true" hidden="false" outlineLevel="0" max="29" min="29" style="42" width="16.71"/>
    <col collapsed="false" customWidth="true" hidden="false" outlineLevel="0" max="1025" min="30" style="0" width="8.53"/>
  </cols>
  <sheetData>
    <row r="1" s="42" customFormat="true" ht="60" hidden="false" customHeight="true" outlineLevel="0" collapsed="false">
      <c r="A1" s="43" t="s">
        <v>207</v>
      </c>
      <c r="B1" s="43" t="s">
        <v>208</v>
      </c>
      <c r="C1" s="43" t="s">
        <v>209</v>
      </c>
      <c r="D1" s="43" t="s">
        <v>210</v>
      </c>
      <c r="E1" s="43" t="s">
        <v>211</v>
      </c>
      <c r="F1" s="43" t="s">
        <v>212</v>
      </c>
      <c r="G1" s="43" t="s">
        <v>213</v>
      </c>
      <c r="H1" s="43" t="s">
        <v>214</v>
      </c>
      <c r="I1" s="43" t="s">
        <v>215</v>
      </c>
      <c r="J1" s="43" t="s">
        <v>216</v>
      </c>
      <c r="K1" s="43" t="s">
        <v>217</v>
      </c>
      <c r="L1" s="43" t="s">
        <v>218</v>
      </c>
      <c r="M1" s="43" t="s">
        <v>219</v>
      </c>
      <c r="N1" s="43" t="s">
        <v>220</v>
      </c>
      <c r="O1" s="43" t="s">
        <v>221</v>
      </c>
      <c r="P1" s="43" t="s">
        <v>222</v>
      </c>
      <c r="Q1" s="43" t="s">
        <v>223</v>
      </c>
      <c r="R1" s="43" t="s">
        <v>224</v>
      </c>
      <c r="S1" s="43" t="s">
        <v>225</v>
      </c>
      <c r="T1" s="43" t="s">
        <v>226</v>
      </c>
      <c r="U1" s="43" t="s">
        <v>227</v>
      </c>
      <c r="V1" s="43" t="s">
        <v>228</v>
      </c>
      <c r="W1" s="43" t="s">
        <v>229</v>
      </c>
      <c r="X1" s="43" t="s">
        <v>230</v>
      </c>
      <c r="Y1" s="43" t="s">
        <v>231</v>
      </c>
      <c r="Z1" s="43" t="s">
        <v>232</v>
      </c>
      <c r="AA1" s="43" t="s">
        <v>233</v>
      </c>
      <c r="AB1" s="43" t="s">
        <v>234</v>
      </c>
      <c r="AC1" s="43" t="s">
        <v>235</v>
      </c>
    </row>
    <row r="2" customFormat="false" ht="15" hidden="false" customHeight="false" outlineLevel="0" collapsed="false">
      <c r="A2" s="38" t="s">
        <v>236</v>
      </c>
      <c r="B2" s="40" t="n">
        <v>42917</v>
      </c>
      <c r="C2" s="40" t="n">
        <v>42917</v>
      </c>
      <c r="D2" s="38" t="s">
        <v>237</v>
      </c>
      <c r="E2" s="39" t="s">
        <v>238</v>
      </c>
      <c r="F2" s="39" t="s">
        <v>239</v>
      </c>
      <c r="G2" s="38" t="s">
        <v>240</v>
      </c>
      <c r="H2" s="38" t="s">
        <v>241</v>
      </c>
      <c r="I2" s="41" t="n">
        <v>18</v>
      </c>
      <c r="J2" s="39"/>
      <c r="K2" s="39"/>
      <c r="L2" s="39"/>
      <c r="M2" s="39"/>
      <c r="N2" s="39"/>
      <c r="O2" s="39"/>
      <c r="P2" s="41" t="n">
        <v>2745360.2</v>
      </c>
      <c r="Q2" s="41" t="n">
        <v>494164.8</v>
      </c>
      <c r="R2" s="41" t="n">
        <v>0</v>
      </c>
      <c r="S2" s="41" t="n">
        <v>0</v>
      </c>
      <c r="T2" s="41" t="n">
        <v>0</v>
      </c>
      <c r="U2" s="41" t="n">
        <f aca="false">K2-P2</f>
        <v>-2745360.2</v>
      </c>
      <c r="V2" s="41" t="n">
        <f aca="false">L2-Q2</f>
        <v>-494164.8</v>
      </c>
      <c r="W2" s="41" t="n">
        <f aca="false">M2-R2</f>
        <v>0</v>
      </c>
      <c r="X2" s="41" t="n">
        <f aca="false">N2-S2</f>
        <v>0</v>
      </c>
      <c r="Y2" s="41" t="n">
        <f aca="false">O2-T2</f>
        <v>0</v>
      </c>
      <c r="Z2" s="38" t="s">
        <v>242</v>
      </c>
      <c r="AA2" s="38" t="s">
        <v>241</v>
      </c>
      <c r="AB2" s="38" t="s">
        <v>54</v>
      </c>
      <c r="AC2" s="39" t="s">
        <v>243</v>
      </c>
    </row>
    <row r="3" customFormat="false" ht="15" hidden="false" customHeight="false" outlineLevel="0" collapsed="false">
      <c r="A3" s="38" t="s">
        <v>236</v>
      </c>
      <c r="B3" s="40" t="n">
        <v>42917</v>
      </c>
      <c r="C3" s="40" t="n">
        <v>42917</v>
      </c>
      <c r="D3" s="38" t="s">
        <v>237</v>
      </c>
      <c r="E3" s="39" t="s">
        <v>244</v>
      </c>
      <c r="F3" s="39" t="s">
        <v>245</v>
      </c>
      <c r="G3" s="38" t="s">
        <v>246</v>
      </c>
      <c r="H3" s="38" t="s">
        <v>241</v>
      </c>
      <c r="I3" s="41" t="n">
        <v>18</v>
      </c>
      <c r="J3" s="39"/>
      <c r="K3" s="39"/>
      <c r="L3" s="39"/>
      <c r="M3" s="39"/>
      <c r="N3" s="39"/>
      <c r="O3" s="39"/>
      <c r="P3" s="41" t="n">
        <v>3406620.4</v>
      </c>
      <c r="Q3" s="41" t="n">
        <v>613191.6</v>
      </c>
      <c r="R3" s="41" t="n">
        <v>0</v>
      </c>
      <c r="S3" s="41" t="n">
        <v>0</v>
      </c>
      <c r="T3" s="41" t="n">
        <v>0</v>
      </c>
      <c r="U3" s="41" t="n">
        <f aca="false">K3-P3</f>
        <v>-3406620.4</v>
      </c>
      <c r="V3" s="41" t="n">
        <f aca="false">L3-Q3</f>
        <v>-613191.6</v>
      </c>
      <c r="W3" s="41" t="n">
        <f aca="false">M3-R3</f>
        <v>0</v>
      </c>
      <c r="X3" s="41" t="n">
        <f aca="false">N3-S3</f>
        <v>0</v>
      </c>
      <c r="Y3" s="41" t="n">
        <f aca="false">O3-T3</f>
        <v>0</v>
      </c>
      <c r="Z3" s="38" t="s">
        <v>242</v>
      </c>
      <c r="AA3" s="38" t="s">
        <v>241</v>
      </c>
      <c r="AB3" s="38" t="s">
        <v>54</v>
      </c>
      <c r="AC3" s="39" t="s">
        <v>243</v>
      </c>
    </row>
    <row r="4" customFormat="false" ht="15" hidden="false" customHeight="false" outlineLevel="0" collapsed="false">
      <c r="A4" s="38" t="s">
        <v>236</v>
      </c>
      <c r="B4" s="40" t="n">
        <v>42917</v>
      </c>
      <c r="C4" s="40" t="n">
        <v>42917</v>
      </c>
      <c r="D4" s="38" t="s">
        <v>237</v>
      </c>
      <c r="E4" s="39" t="s">
        <v>247</v>
      </c>
      <c r="F4" s="39" t="s">
        <v>248</v>
      </c>
      <c r="G4" s="38" t="s">
        <v>249</v>
      </c>
      <c r="H4" s="38" t="s">
        <v>241</v>
      </c>
      <c r="I4" s="41" t="n">
        <v>18</v>
      </c>
      <c r="J4" s="39"/>
      <c r="K4" s="39"/>
      <c r="L4" s="39"/>
      <c r="M4" s="39"/>
      <c r="N4" s="39"/>
      <c r="O4" s="39"/>
      <c r="P4" s="41" t="n">
        <v>2967400</v>
      </c>
      <c r="Q4" s="41" t="n">
        <v>534132</v>
      </c>
      <c r="R4" s="41" t="n">
        <v>0</v>
      </c>
      <c r="S4" s="41" t="n">
        <v>0</v>
      </c>
      <c r="T4" s="41" t="n">
        <v>0</v>
      </c>
      <c r="U4" s="41" t="n">
        <f aca="false">K4-P4</f>
        <v>-2967400</v>
      </c>
      <c r="V4" s="41" t="n">
        <f aca="false">L4-Q4</f>
        <v>-534132</v>
      </c>
      <c r="W4" s="41" t="n">
        <f aca="false">M4-R4</f>
        <v>0</v>
      </c>
      <c r="X4" s="41" t="n">
        <f aca="false">N4-S4</f>
        <v>0</v>
      </c>
      <c r="Y4" s="41" t="n">
        <f aca="false">O4-T4</f>
        <v>0</v>
      </c>
      <c r="Z4" s="38" t="s">
        <v>242</v>
      </c>
      <c r="AA4" s="38" t="s">
        <v>241</v>
      </c>
      <c r="AB4" s="38" t="s">
        <v>54</v>
      </c>
      <c r="AC4" s="39" t="s">
        <v>243</v>
      </c>
    </row>
    <row r="5" customFormat="false" ht="15" hidden="false" customHeight="false" outlineLevel="0" collapsed="false">
      <c r="A5" s="38" t="s">
        <v>236</v>
      </c>
      <c r="B5" s="40" t="n">
        <v>42917</v>
      </c>
      <c r="C5" s="40" t="n">
        <v>42917</v>
      </c>
      <c r="D5" s="38" t="s">
        <v>237</v>
      </c>
      <c r="E5" s="39" t="s">
        <v>250</v>
      </c>
      <c r="F5" s="39" t="s">
        <v>251</v>
      </c>
      <c r="G5" s="38" t="s">
        <v>252</v>
      </c>
      <c r="H5" s="38" t="s">
        <v>241</v>
      </c>
      <c r="I5" s="41" t="n">
        <v>18</v>
      </c>
      <c r="J5" s="39"/>
      <c r="K5" s="39"/>
      <c r="L5" s="39"/>
      <c r="M5" s="39"/>
      <c r="N5" s="39"/>
      <c r="O5" s="39"/>
      <c r="P5" s="41" t="n">
        <v>2566400</v>
      </c>
      <c r="Q5" s="41" t="n">
        <v>461952</v>
      </c>
      <c r="R5" s="41" t="n">
        <v>0</v>
      </c>
      <c r="S5" s="41" t="n">
        <v>0</v>
      </c>
      <c r="T5" s="41" t="n">
        <v>0</v>
      </c>
      <c r="U5" s="41" t="n">
        <f aca="false">K5-P5</f>
        <v>-2566400</v>
      </c>
      <c r="V5" s="41" t="n">
        <f aca="false">L5-Q5</f>
        <v>-461952</v>
      </c>
      <c r="W5" s="41" t="n">
        <f aca="false">M5-R5</f>
        <v>0</v>
      </c>
      <c r="X5" s="41" t="n">
        <f aca="false">N5-S5</f>
        <v>0</v>
      </c>
      <c r="Y5" s="41" t="n">
        <f aca="false">O5-T5</f>
        <v>0</v>
      </c>
      <c r="Z5" s="38" t="s">
        <v>242</v>
      </c>
      <c r="AA5" s="38" t="s">
        <v>241</v>
      </c>
      <c r="AB5" s="38" t="s">
        <v>54</v>
      </c>
      <c r="AC5" s="39" t="s">
        <v>243</v>
      </c>
    </row>
    <row r="6" customFormat="false" ht="15" hidden="false" customHeight="false" outlineLevel="0" collapsed="false">
      <c r="A6" s="38" t="s">
        <v>236</v>
      </c>
      <c r="B6" s="40" t="n">
        <v>42917</v>
      </c>
      <c r="C6" s="40" t="n">
        <v>42917</v>
      </c>
      <c r="D6" s="38" t="s">
        <v>237</v>
      </c>
      <c r="E6" s="39" t="s">
        <v>253</v>
      </c>
      <c r="F6" s="39" t="s">
        <v>254</v>
      </c>
      <c r="G6" s="38" t="s">
        <v>255</v>
      </c>
      <c r="H6" s="38" t="s">
        <v>241</v>
      </c>
      <c r="I6" s="41" t="n">
        <v>18</v>
      </c>
      <c r="J6" s="39"/>
      <c r="K6" s="39"/>
      <c r="L6" s="39"/>
      <c r="M6" s="39"/>
      <c r="N6" s="39"/>
      <c r="O6" s="39"/>
      <c r="P6" s="41" t="n">
        <v>1926000</v>
      </c>
      <c r="Q6" s="41" t="n">
        <v>346680</v>
      </c>
      <c r="R6" s="41" t="n">
        <v>0</v>
      </c>
      <c r="S6" s="41" t="n">
        <v>0</v>
      </c>
      <c r="T6" s="41" t="n">
        <v>0</v>
      </c>
      <c r="U6" s="41" t="n">
        <f aca="false">K6-P6</f>
        <v>-1926000</v>
      </c>
      <c r="V6" s="41" t="n">
        <f aca="false">L6-Q6</f>
        <v>-346680</v>
      </c>
      <c r="W6" s="41" t="n">
        <f aca="false">M6-R6</f>
        <v>0</v>
      </c>
      <c r="X6" s="41" t="n">
        <f aca="false">N6-S6</f>
        <v>0</v>
      </c>
      <c r="Y6" s="41" t="n">
        <f aca="false">O6-T6</f>
        <v>0</v>
      </c>
      <c r="Z6" s="38" t="s">
        <v>242</v>
      </c>
      <c r="AA6" s="38" t="s">
        <v>241</v>
      </c>
      <c r="AB6" s="38" t="s">
        <v>54</v>
      </c>
      <c r="AC6" s="39" t="s">
        <v>243</v>
      </c>
    </row>
    <row r="7" customFormat="false" ht="15" hidden="false" customHeight="false" outlineLevel="0" collapsed="false">
      <c r="A7" s="38" t="s">
        <v>236</v>
      </c>
      <c r="B7" s="40" t="n">
        <v>42917</v>
      </c>
      <c r="C7" s="40" t="n">
        <v>42917</v>
      </c>
      <c r="D7" s="38" t="s">
        <v>237</v>
      </c>
      <c r="E7" s="39" t="s">
        <v>256</v>
      </c>
      <c r="F7" s="39" t="s">
        <v>257</v>
      </c>
      <c r="G7" s="38" t="s">
        <v>255</v>
      </c>
      <c r="H7" s="38" t="s">
        <v>241</v>
      </c>
      <c r="I7" s="41" t="n">
        <v>18</v>
      </c>
      <c r="J7" s="39"/>
      <c r="K7" s="39"/>
      <c r="L7" s="39"/>
      <c r="M7" s="39"/>
      <c r="N7" s="39"/>
      <c r="O7" s="39"/>
      <c r="P7" s="41" t="n">
        <v>3562039.8</v>
      </c>
      <c r="Q7" s="41" t="n">
        <v>641167.2</v>
      </c>
      <c r="R7" s="41" t="n">
        <v>0</v>
      </c>
      <c r="S7" s="41" t="n">
        <v>0</v>
      </c>
      <c r="T7" s="41" t="n">
        <v>0</v>
      </c>
      <c r="U7" s="41" t="n">
        <f aca="false">K7-P7</f>
        <v>-3562039.8</v>
      </c>
      <c r="V7" s="41" t="n">
        <f aca="false">L7-Q7</f>
        <v>-641167.2</v>
      </c>
      <c r="W7" s="41" t="n">
        <f aca="false">M7-R7</f>
        <v>0</v>
      </c>
      <c r="X7" s="41" t="n">
        <f aca="false">N7-S7</f>
        <v>0</v>
      </c>
      <c r="Y7" s="41" t="n">
        <f aca="false">O7-T7</f>
        <v>0</v>
      </c>
      <c r="Z7" s="38" t="s">
        <v>242</v>
      </c>
      <c r="AA7" s="38" t="s">
        <v>241</v>
      </c>
      <c r="AB7" s="38" t="s">
        <v>54</v>
      </c>
      <c r="AC7" s="39" t="s">
        <v>243</v>
      </c>
    </row>
    <row r="8" customFormat="false" ht="15" hidden="false" customHeight="false" outlineLevel="0" collapsed="false">
      <c r="A8" s="38" t="s">
        <v>236</v>
      </c>
      <c r="B8" s="40" t="n">
        <v>42917</v>
      </c>
      <c r="C8" s="40" t="n">
        <v>42917</v>
      </c>
      <c r="D8" s="38" t="s">
        <v>237</v>
      </c>
      <c r="E8" s="39" t="s">
        <v>258</v>
      </c>
      <c r="F8" s="39" t="s">
        <v>259</v>
      </c>
      <c r="G8" s="38" t="s">
        <v>260</v>
      </c>
      <c r="H8" s="38" t="s">
        <v>241</v>
      </c>
      <c r="I8" s="41" t="n">
        <v>18</v>
      </c>
      <c r="J8" s="39"/>
      <c r="K8" s="39"/>
      <c r="L8" s="39"/>
      <c r="M8" s="39"/>
      <c r="N8" s="39"/>
      <c r="O8" s="39"/>
      <c r="P8" s="41" t="n">
        <v>3442620.4</v>
      </c>
      <c r="Q8" s="41" t="n">
        <v>619671.6</v>
      </c>
      <c r="R8" s="41" t="n">
        <v>0</v>
      </c>
      <c r="S8" s="41" t="n">
        <v>0</v>
      </c>
      <c r="T8" s="41" t="n">
        <v>0</v>
      </c>
      <c r="U8" s="41" t="n">
        <f aca="false">K8-P8</f>
        <v>-3442620.4</v>
      </c>
      <c r="V8" s="41" t="n">
        <f aca="false">L8-Q8</f>
        <v>-619671.6</v>
      </c>
      <c r="W8" s="41" t="n">
        <f aca="false">M8-R8</f>
        <v>0</v>
      </c>
      <c r="X8" s="41" t="n">
        <f aca="false">N8-S8</f>
        <v>0</v>
      </c>
      <c r="Y8" s="41" t="n">
        <f aca="false">O8-T8</f>
        <v>0</v>
      </c>
      <c r="Z8" s="38" t="s">
        <v>242</v>
      </c>
      <c r="AA8" s="38" t="s">
        <v>241</v>
      </c>
      <c r="AB8" s="38" t="s">
        <v>54</v>
      </c>
      <c r="AC8" s="39" t="s">
        <v>243</v>
      </c>
    </row>
    <row r="9" customFormat="false" ht="15" hidden="false" customHeight="false" outlineLevel="0" collapsed="false">
      <c r="A9" s="38" t="s">
        <v>236</v>
      </c>
      <c r="B9" s="40" t="n">
        <v>42917</v>
      </c>
      <c r="C9" s="40" t="n">
        <v>42917</v>
      </c>
      <c r="D9" s="38" t="s">
        <v>237</v>
      </c>
      <c r="E9" s="39" t="s">
        <v>261</v>
      </c>
      <c r="F9" s="39" t="s">
        <v>262</v>
      </c>
      <c r="G9" s="38" t="s">
        <v>263</v>
      </c>
      <c r="H9" s="38" t="s">
        <v>241</v>
      </c>
      <c r="I9" s="41" t="n">
        <v>18</v>
      </c>
      <c r="J9" s="39"/>
      <c r="K9" s="39"/>
      <c r="L9" s="39"/>
      <c r="M9" s="39"/>
      <c r="N9" s="39"/>
      <c r="O9" s="39"/>
      <c r="P9" s="41" t="n">
        <v>3383979.6</v>
      </c>
      <c r="Q9" s="41" t="n">
        <v>609116.4</v>
      </c>
      <c r="R9" s="41" t="n">
        <v>0</v>
      </c>
      <c r="S9" s="41" t="n">
        <v>0</v>
      </c>
      <c r="T9" s="41" t="n">
        <v>0</v>
      </c>
      <c r="U9" s="41" t="n">
        <f aca="false">K9-P9</f>
        <v>-3383979.6</v>
      </c>
      <c r="V9" s="41" t="n">
        <f aca="false">L9-Q9</f>
        <v>-609116.4</v>
      </c>
      <c r="W9" s="41" t="n">
        <f aca="false">M9-R9</f>
        <v>0</v>
      </c>
      <c r="X9" s="41" t="n">
        <f aca="false">N9-S9</f>
        <v>0</v>
      </c>
      <c r="Y9" s="41" t="n">
        <f aca="false">O9-T9</f>
        <v>0</v>
      </c>
      <c r="Z9" s="38" t="s">
        <v>242</v>
      </c>
      <c r="AA9" s="38" t="s">
        <v>241</v>
      </c>
      <c r="AB9" s="38" t="s">
        <v>54</v>
      </c>
      <c r="AC9" s="39" t="s">
        <v>243</v>
      </c>
    </row>
    <row r="10" customFormat="false" ht="15" hidden="false" customHeight="false" outlineLevel="0" collapsed="false">
      <c r="A10" s="38" t="s">
        <v>236</v>
      </c>
      <c r="B10" s="40" t="n">
        <v>42917</v>
      </c>
      <c r="C10" s="40" t="n">
        <v>42917</v>
      </c>
      <c r="D10" s="38" t="s">
        <v>237</v>
      </c>
      <c r="E10" s="39" t="s">
        <v>264</v>
      </c>
      <c r="F10" s="39" t="s">
        <v>265</v>
      </c>
      <c r="G10" s="38" t="s">
        <v>263</v>
      </c>
      <c r="H10" s="38" t="s">
        <v>241</v>
      </c>
      <c r="I10" s="41" t="n">
        <v>18</v>
      </c>
      <c r="J10" s="39"/>
      <c r="K10" s="39"/>
      <c r="L10" s="39"/>
      <c r="M10" s="39"/>
      <c r="N10" s="39"/>
      <c r="O10" s="39"/>
      <c r="P10" s="41" t="n">
        <v>3366239.8</v>
      </c>
      <c r="Q10" s="41" t="n">
        <v>605923.2</v>
      </c>
      <c r="R10" s="41" t="n">
        <v>0</v>
      </c>
      <c r="S10" s="41" t="n">
        <v>0</v>
      </c>
      <c r="T10" s="41" t="n">
        <v>0</v>
      </c>
      <c r="U10" s="41" t="n">
        <f aca="false">K10-P10</f>
        <v>-3366239.8</v>
      </c>
      <c r="V10" s="41" t="n">
        <f aca="false">L10-Q10</f>
        <v>-605923.2</v>
      </c>
      <c r="W10" s="41" t="n">
        <f aca="false">M10-R10</f>
        <v>0</v>
      </c>
      <c r="X10" s="41" t="n">
        <f aca="false">N10-S10</f>
        <v>0</v>
      </c>
      <c r="Y10" s="41" t="n">
        <f aca="false">O10-T10</f>
        <v>0</v>
      </c>
      <c r="Z10" s="38" t="s">
        <v>242</v>
      </c>
      <c r="AA10" s="38" t="s">
        <v>241</v>
      </c>
      <c r="AB10" s="38" t="s">
        <v>54</v>
      </c>
      <c r="AC10" s="39" t="s">
        <v>243</v>
      </c>
    </row>
    <row r="11" customFormat="false" ht="15" hidden="false" customHeight="false" outlineLevel="0" collapsed="false">
      <c r="A11" s="38" t="s">
        <v>236</v>
      </c>
      <c r="B11" s="40" t="n">
        <v>42917</v>
      </c>
      <c r="C11" s="40" t="n">
        <v>42917</v>
      </c>
      <c r="D11" s="38" t="s">
        <v>237</v>
      </c>
      <c r="E11" s="39" t="s">
        <v>266</v>
      </c>
      <c r="F11" s="39" t="s">
        <v>267</v>
      </c>
      <c r="G11" s="38" t="s">
        <v>263</v>
      </c>
      <c r="H11" s="38" t="s">
        <v>241</v>
      </c>
      <c r="I11" s="41" t="n">
        <v>18</v>
      </c>
      <c r="J11" s="39"/>
      <c r="K11" s="39"/>
      <c r="L11" s="39"/>
      <c r="M11" s="39"/>
      <c r="N11" s="39"/>
      <c r="O11" s="39"/>
      <c r="P11" s="41" t="n">
        <v>2003700</v>
      </c>
      <c r="Q11" s="41" t="n">
        <v>360666</v>
      </c>
      <c r="R11" s="41" t="n">
        <v>0</v>
      </c>
      <c r="S11" s="41" t="n">
        <v>0</v>
      </c>
      <c r="T11" s="41" t="n">
        <v>0</v>
      </c>
      <c r="U11" s="41" t="n">
        <f aca="false">K11-P11</f>
        <v>-2003700</v>
      </c>
      <c r="V11" s="41" t="n">
        <f aca="false">L11-Q11</f>
        <v>-360666</v>
      </c>
      <c r="W11" s="41" t="n">
        <f aca="false">M11-R11</f>
        <v>0</v>
      </c>
      <c r="X11" s="41" t="n">
        <f aca="false">N11-S11</f>
        <v>0</v>
      </c>
      <c r="Y11" s="41" t="n">
        <f aca="false">O11-T11</f>
        <v>0</v>
      </c>
      <c r="Z11" s="38" t="s">
        <v>242</v>
      </c>
      <c r="AA11" s="38" t="s">
        <v>241</v>
      </c>
      <c r="AB11" s="38" t="s">
        <v>54</v>
      </c>
      <c r="AC11" s="39" t="s">
        <v>243</v>
      </c>
    </row>
    <row r="12" customFormat="false" ht="15" hidden="false" customHeight="false" outlineLevel="0" collapsed="false">
      <c r="A12" s="38" t="s">
        <v>236</v>
      </c>
      <c r="B12" s="40" t="n">
        <v>42917</v>
      </c>
      <c r="C12" s="40" t="n">
        <v>42917</v>
      </c>
      <c r="D12" s="38" t="s">
        <v>237</v>
      </c>
      <c r="E12" s="39" t="s">
        <v>268</v>
      </c>
      <c r="F12" s="39" t="s">
        <v>269</v>
      </c>
      <c r="G12" s="38" t="s">
        <v>270</v>
      </c>
      <c r="H12" s="38" t="s">
        <v>241</v>
      </c>
      <c r="I12" s="41" t="n">
        <v>18</v>
      </c>
      <c r="J12" s="39"/>
      <c r="K12" s="39"/>
      <c r="L12" s="39"/>
      <c r="M12" s="39"/>
      <c r="N12" s="39"/>
      <c r="O12" s="39"/>
      <c r="P12" s="41" t="n">
        <v>6382739.8</v>
      </c>
      <c r="Q12" s="41" t="n">
        <v>1148893.2</v>
      </c>
      <c r="R12" s="41" t="n">
        <v>0</v>
      </c>
      <c r="S12" s="41" t="n">
        <v>0</v>
      </c>
      <c r="T12" s="41" t="n">
        <v>0</v>
      </c>
      <c r="U12" s="41" t="n">
        <f aca="false">K12-P12</f>
        <v>-6382739.8</v>
      </c>
      <c r="V12" s="41" t="n">
        <f aca="false">L12-Q12</f>
        <v>-1148893.2</v>
      </c>
      <c r="W12" s="41" t="n">
        <f aca="false">M12-R12</f>
        <v>0</v>
      </c>
      <c r="X12" s="41" t="n">
        <f aca="false">N12-S12</f>
        <v>0</v>
      </c>
      <c r="Y12" s="41" t="n">
        <f aca="false">O12-T12</f>
        <v>0</v>
      </c>
      <c r="Z12" s="38" t="s">
        <v>242</v>
      </c>
      <c r="AA12" s="38" t="s">
        <v>241</v>
      </c>
      <c r="AB12" s="38" t="s">
        <v>54</v>
      </c>
      <c r="AC12" s="39" t="s">
        <v>243</v>
      </c>
    </row>
    <row r="13" customFormat="false" ht="15" hidden="false" customHeight="false" outlineLevel="0" collapsed="false">
      <c r="A13" s="38" t="s">
        <v>236</v>
      </c>
      <c r="B13" s="40" t="n">
        <v>42917</v>
      </c>
      <c r="C13" s="40" t="n">
        <v>42917</v>
      </c>
      <c r="D13" s="38" t="s">
        <v>237</v>
      </c>
      <c r="E13" s="39" t="s">
        <v>271</v>
      </c>
      <c r="F13" s="39" t="s">
        <v>272</v>
      </c>
      <c r="G13" s="38" t="s">
        <v>270</v>
      </c>
      <c r="H13" s="38" t="s">
        <v>241</v>
      </c>
      <c r="I13" s="41" t="n">
        <v>18</v>
      </c>
      <c r="J13" s="39"/>
      <c r="K13" s="39"/>
      <c r="L13" s="39"/>
      <c r="M13" s="39"/>
      <c r="N13" s="39"/>
      <c r="O13" s="39"/>
      <c r="P13" s="41" t="n">
        <v>67584870.4</v>
      </c>
      <c r="Q13" s="41" t="n">
        <v>12165276.6</v>
      </c>
      <c r="R13" s="41" t="n">
        <v>0</v>
      </c>
      <c r="S13" s="41" t="n">
        <v>0</v>
      </c>
      <c r="T13" s="41" t="n">
        <v>0</v>
      </c>
      <c r="U13" s="41" t="n">
        <f aca="false">K13-P13</f>
        <v>-67584870.4</v>
      </c>
      <c r="V13" s="41" t="n">
        <f aca="false">L13-Q13</f>
        <v>-12165276.6</v>
      </c>
      <c r="W13" s="41" t="n">
        <f aca="false">M13-R13</f>
        <v>0</v>
      </c>
      <c r="X13" s="41" t="n">
        <f aca="false">N13-S13</f>
        <v>0</v>
      </c>
      <c r="Y13" s="41" t="n">
        <f aca="false">O13-T13</f>
        <v>0</v>
      </c>
      <c r="Z13" s="38" t="s">
        <v>242</v>
      </c>
      <c r="AA13" s="38" t="s">
        <v>241</v>
      </c>
      <c r="AB13" s="38" t="s">
        <v>54</v>
      </c>
      <c r="AC13" s="39" t="s">
        <v>243</v>
      </c>
    </row>
    <row r="14" customFormat="false" ht="15" hidden="false" customHeight="false" outlineLevel="0" collapsed="false">
      <c r="A14" s="38" t="s">
        <v>236</v>
      </c>
      <c r="B14" s="40" t="n">
        <v>42917</v>
      </c>
      <c r="C14" s="40" t="n">
        <v>42917</v>
      </c>
      <c r="D14" s="38" t="s">
        <v>237</v>
      </c>
      <c r="E14" s="39" t="s">
        <v>273</v>
      </c>
      <c r="F14" s="39" t="s">
        <v>274</v>
      </c>
      <c r="G14" s="38" t="s">
        <v>270</v>
      </c>
      <c r="H14" s="38" t="s">
        <v>241</v>
      </c>
      <c r="I14" s="41" t="n">
        <v>18</v>
      </c>
      <c r="J14" s="39"/>
      <c r="K14" s="39"/>
      <c r="L14" s="39"/>
      <c r="M14" s="39"/>
      <c r="N14" s="39"/>
      <c r="O14" s="39"/>
      <c r="P14" s="41" t="n">
        <v>1513700</v>
      </c>
      <c r="Q14" s="41" t="n">
        <v>272466</v>
      </c>
      <c r="R14" s="41" t="n">
        <v>0</v>
      </c>
      <c r="S14" s="41" t="n">
        <v>0</v>
      </c>
      <c r="T14" s="41" t="n">
        <v>0</v>
      </c>
      <c r="U14" s="41" t="n">
        <f aca="false">K14-P14</f>
        <v>-1513700</v>
      </c>
      <c r="V14" s="41" t="n">
        <f aca="false">L14-Q14</f>
        <v>-272466</v>
      </c>
      <c r="W14" s="41" t="n">
        <f aca="false">M14-R14</f>
        <v>0</v>
      </c>
      <c r="X14" s="41" t="n">
        <f aca="false">N14-S14</f>
        <v>0</v>
      </c>
      <c r="Y14" s="41" t="n">
        <f aca="false">O14-T14</f>
        <v>0</v>
      </c>
      <c r="Z14" s="38" t="s">
        <v>242</v>
      </c>
      <c r="AA14" s="38" t="s">
        <v>241</v>
      </c>
      <c r="AB14" s="38" t="s">
        <v>54</v>
      </c>
      <c r="AC14" s="39" t="s">
        <v>243</v>
      </c>
    </row>
    <row r="15" customFormat="false" ht="15" hidden="false" customHeight="false" outlineLevel="0" collapsed="false">
      <c r="A15" s="38" t="s">
        <v>236</v>
      </c>
      <c r="B15" s="40" t="n">
        <v>42917</v>
      </c>
      <c r="C15" s="40" t="n">
        <v>42917</v>
      </c>
      <c r="D15" s="38" t="s">
        <v>237</v>
      </c>
      <c r="E15" s="39" t="s">
        <v>275</v>
      </c>
      <c r="F15" s="39" t="s">
        <v>276</v>
      </c>
      <c r="G15" s="38" t="s">
        <v>277</v>
      </c>
      <c r="H15" s="38" t="s">
        <v>241</v>
      </c>
      <c r="I15" s="41" t="n">
        <v>18</v>
      </c>
      <c r="J15" s="39"/>
      <c r="K15" s="39"/>
      <c r="L15" s="39"/>
      <c r="M15" s="39"/>
      <c r="N15" s="39"/>
      <c r="O15" s="39"/>
      <c r="P15" s="41" t="n">
        <v>5507000</v>
      </c>
      <c r="Q15" s="41" t="n">
        <v>991260</v>
      </c>
      <c r="R15" s="41" t="n">
        <v>0</v>
      </c>
      <c r="S15" s="41" t="n">
        <v>0</v>
      </c>
      <c r="T15" s="41" t="n">
        <v>0</v>
      </c>
      <c r="U15" s="41" t="n">
        <f aca="false">K15-P15</f>
        <v>-5507000</v>
      </c>
      <c r="V15" s="41" t="n">
        <f aca="false">L15-Q15</f>
        <v>-991260</v>
      </c>
      <c r="W15" s="41" t="n">
        <f aca="false">M15-R15</f>
        <v>0</v>
      </c>
      <c r="X15" s="41" t="n">
        <f aca="false">N15-S15</f>
        <v>0</v>
      </c>
      <c r="Y15" s="41" t="n">
        <f aca="false">O15-T15</f>
        <v>0</v>
      </c>
      <c r="Z15" s="38" t="s">
        <v>242</v>
      </c>
      <c r="AA15" s="38" t="s">
        <v>241</v>
      </c>
      <c r="AB15" s="38" t="s">
        <v>54</v>
      </c>
      <c r="AC15" s="39" t="s">
        <v>243</v>
      </c>
    </row>
    <row r="16" customFormat="false" ht="15" hidden="false" customHeight="false" outlineLevel="0" collapsed="false">
      <c r="A16" s="38" t="s">
        <v>236</v>
      </c>
      <c r="B16" s="40" t="n">
        <v>42917</v>
      </c>
      <c r="C16" s="40" t="n">
        <v>42917</v>
      </c>
      <c r="D16" s="38" t="s">
        <v>237</v>
      </c>
      <c r="E16" s="39" t="s">
        <v>278</v>
      </c>
      <c r="F16" s="39" t="s">
        <v>279</v>
      </c>
      <c r="G16" s="38" t="s">
        <v>280</v>
      </c>
      <c r="H16" s="38" t="s">
        <v>241</v>
      </c>
      <c r="I16" s="41" t="n">
        <v>18</v>
      </c>
      <c r="J16" s="39"/>
      <c r="K16" s="39"/>
      <c r="L16" s="39"/>
      <c r="M16" s="39"/>
      <c r="N16" s="39"/>
      <c r="O16" s="39"/>
      <c r="P16" s="41" t="n">
        <v>4064660.2</v>
      </c>
      <c r="Q16" s="41" t="n">
        <v>731638.8</v>
      </c>
      <c r="R16" s="41" t="n">
        <v>0</v>
      </c>
      <c r="S16" s="41" t="n">
        <v>0</v>
      </c>
      <c r="T16" s="41" t="n">
        <v>0</v>
      </c>
      <c r="U16" s="41" t="n">
        <f aca="false">K16-P16</f>
        <v>-4064660.2</v>
      </c>
      <c r="V16" s="41" t="n">
        <f aca="false">L16-Q16</f>
        <v>-731638.8</v>
      </c>
      <c r="W16" s="41" t="n">
        <f aca="false">M16-R16</f>
        <v>0</v>
      </c>
      <c r="X16" s="41" t="n">
        <f aca="false">N16-S16</f>
        <v>0</v>
      </c>
      <c r="Y16" s="41" t="n">
        <f aca="false">O16-T16</f>
        <v>0</v>
      </c>
      <c r="Z16" s="38" t="s">
        <v>242</v>
      </c>
      <c r="AA16" s="38" t="s">
        <v>241</v>
      </c>
      <c r="AB16" s="38" t="s">
        <v>54</v>
      </c>
      <c r="AC16" s="39" t="s">
        <v>243</v>
      </c>
    </row>
    <row r="17" customFormat="false" ht="15" hidden="false" customHeight="false" outlineLevel="0" collapsed="false">
      <c r="A17" s="38" t="s">
        <v>236</v>
      </c>
      <c r="B17" s="40" t="n">
        <v>42917</v>
      </c>
      <c r="C17" s="40" t="n">
        <v>42917</v>
      </c>
      <c r="D17" s="38" t="s">
        <v>237</v>
      </c>
      <c r="E17" s="39" t="s">
        <v>281</v>
      </c>
      <c r="F17" s="39" t="s">
        <v>282</v>
      </c>
      <c r="G17" s="38" t="s">
        <v>280</v>
      </c>
      <c r="H17" s="38" t="s">
        <v>241</v>
      </c>
      <c r="I17" s="41" t="n">
        <v>18</v>
      </c>
      <c r="J17" s="39"/>
      <c r="K17" s="39"/>
      <c r="L17" s="39"/>
      <c r="M17" s="39"/>
      <c r="N17" s="39"/>
      <c r="O17" s="39"/>
      <c r="P17" s="41" t="n">
        <v>3570520.4</v>
      </c>
      <c r="Q17" s="41" t="n">
        <v>642693.6</v>
      </c>
      <c r="R17" s="41" t="n">
        <v>0</v>
      </c>
      <c r="S17" s="41" t="n">
        <v>0</v>
      </c>
      <c r="T17" s="41" t="n">
        <v>0</v>
      </c>
      <c r="U17" s="41" t="n">
        <f aca="false">K17-P17</f>
        <v>-3570520.4</v>
      </c>
      <c r="V17" s="41" t="n">
        <f aca="false">L17-Q17</f>
        <v>-642693.6</v>
      </c>
      <c r="W17" s="41" t="n">
        <f aca="false">M17-R17</f>
        <v>0</v>
      </c>
      <c r="X17" s="41" t="n">
        <f aca="false">N17-S17</f>
        <v>0</v>
      </c>
      <c r="Y17" s="41" t="n">
        <f aca="false">O17-T17</f>
        <v>0</v>
      </c>
      <c r="Z17" s="38" t="s">
        <v>242</v>
      </c>
      <c r="AA17" s="38" t="s">
        <v>241</v>
      </c>
      <c r="AB17" s="38" t="s">
        <v>54</v>
      </c>
      <c r="AC17" s="39" t="s">
        <v>243</v>
      </c>
    </row>
    <row r="18" customFormat="false" ht="15" hidden="false" customHeight="false" outlineLevel="0" collapsed="false">
      <c r="A18" s="38" t="s">
        <v>236</v>
      </c>
      <c r="B18" s="40" t="n">
        <v>42917</v>
      </c>
      <c r="C18" s="40" t="n">
        <v>42917</v>
      </c>
      <c r="D18" s="38" t="s">
        <v>237</v>
      </c>
      <c r="E18" s="39" t="s">
        <v>283</v>
      </c>
      <c r="F18" s="39" t="s">
        <v>284</v>
      </c>
      <c r="G18" s="38" t="s">
        <v>285</v>
      </c>
      <c r="H18" s="38" t="s">
        <v>241</v>
      </c>
      <c r="I18" s="41" t="n">
        <v>18</v>
      </c>
      <c r="J18" s="39"/>
      <c r="K18" s="39"/>
      <c r="L18" s="39"/>
      <c r="M18" s="39"/>
      <c r="N18" s="39"/>
      <c r="O18" s="39"/>
      <c r="P18" s="41" t="n">
        <v>2035900</v>
      </c>
      <c r="Q18" s="41" t="n">
        <v>366462</v>
      </c>
      <c r="R18" s="41" t="n">
        <v>0</v>
      </c>
      <c r="S18" s="41" t="n">
        <v>0</v>
      </c>
      <c r="T18" s="41" t="n">
        <v>0</v>
      </c>
      <c r="U18" s="41" t="n">
        <f aca="false">K18-P18</f>
        <v>-2035900</v>
      </c>
      <c r="V18" s="41" t="n">
        <f aca="false">L18-Q18</f>
        <v>-366462</v>
      </c>
      <c r="W18" s="41" t="n">
        <f aca="false">M18-R18</f>
        <v>0</v>
      </c>
      <c r="X18" s="41" t="n">
        <f aca="false">N18-S18</f>
        <v>0</v>
      </c>
      <c r="Y18" s="41" t="n">
        <f aca="false">O18-T18</f>
        <v>0</v>
      </c>
      <c r="Z18" s="38" t="s">
        <v>242</v>
      </c>
      <c r="AA18" s="38" t="s">
        <v>241</v>
      </c>
      <c r="AB18" s="38" t="s">
        <v>54</v>
      </c>
      <c r="AC18" s="39" t="s">
        <v>243</v>
      </c>
    </row>
    <row r="19" customFormat="false" ht="15" hidden="false" customHeight="false" outlineLevel="0" collapsed="false">
      <c r="A19" s="38" t="s">
        <v>236</v>
      </c>
      <c r="B19" s="40" t="n">
        <v>42917</v>
      </c>
      <c r="C19" s="40" t="n">
        <v>42917</v>
      </c>
      <c r="D19" s="38" t="s">
        <v>237</v>
      </c>
      <c r="E19" s="39" t="s">
        <v>283</v>
      </c>
      <c r="F19" s="39" t="s">
        <v>284</v>
      </c>
      <c r="G19" s="38" t="s">
        <v>280</v>
      </c>
      <c r="H19" s="38" t="s">
        <v>241</v>
      </c>
      <c r="I19" s="41" t="n">
        <v>18</v>
      </c>
      <c r="J19" s="39"/>
      <c r="K19" s="39"/>
      <c r="L19" s="39"/>
      <c r="M19" s="39"/>
      <c r="N19" s="39"/>
      <c r="O19" s="39"/>
      <c r="P19" s="41" t="n">
        <v>8012700</v>
      </c>
      <c r="Q19" s="41" t="n">
        <v>1442286</v>
      </c>
      <c r="R19" s="41" t="n">
        <v>0</v>
      </c>
      <c r="S19" s="41" t="n">
        <v>0</v>
      </c>
      <c r="T19" s="41" t="n">
        <v>0</v>
      </c>
      <c r="U19" s="41" t="n">
        <f aca="false">K19-P19</f>
        <v>-8012700</v>
      </c>
      <c r="V19" s="41" t="n">
        <f aca="false">L19-Q19</f>
        <v>-1442286</v>
      </c>
      <c r="W19" s="41" t="n">
        <f aca="false">M19-R19</f>
        <v>0</v>
      </c>
      <c r="X19" s="41" t="n">
        <f aca="false">N19-S19</f>
        <v>0</v>
      </c>
      <c r="Y19" s="41" t="n">
        <f aca="false">O19-T19</f>
        <v>0</v>
      </c>
      <c r="Z19" s="38" t="s">
        <v>242</v>
      </c>
      <c r="AA19" s="38" t="s">
        <v>241</v>
      </c>
      <c r="AB19" s="38" t="s">
        <v>54</v>
      </c>
      <c r="AC19" s="39" t="s">
        <v>243</v>
      </c>
    </row>
    <row r="20" customFormat="false" ht="15" hidden="false" customHeight="false" outlineLevel="0" collapsed="false">
      <c r="A20" s="38" t="s">
        <v>236</v>
      </c>
      <c r="B20" s="40" t="n">
        <v>42917</v>
      </c>
      <c r="C20" s="40" t="n">
        <v>42917</v>
      </c>
      <c r="D20" s="38" t="s">
        <v>237</v>
      </c>
      <c r="E20" s="39" t="s">
        <v>286</v>
      </c>
      <c r="F20" s="39" t="s">
        <v>287</v>
      </c>
      <c r="G20" s="38" t="s">
        <v>285</v>
      </c>
      <c r="H20" s="38" t="s">
        <v>241</v>
      </c>
      <c r="I20" s="41" t="n">
        <v>18</v>
      </c>
      <c r="J20" s="39"/>
      <c r="K20" s="39"/>
      <c r="L20" s="39"/>
      <c r="M20" s="39"/>
      <c r="N20" s="39"/>
      <c r="O20" s="39"/>
      <c r="P20" s="41" t="n">
        <v>3869920.4</v>
      </c>
      <c r="Q20" s="41" t="n">
        <v>696585.6</v>
      </c>
      <c r="R20" s="41" t="n">
        <v>0</v>
      </c>
      <c r="S20" s="41" t="n">
        <v>0</v>
      </c>
      <c r="T20" s="41" t="n">
        <v>0</v>
      </c>
      <c r="U20" s="41" t="n">
        <f aca="false">K20-P20</f>
        <v>-3869920.4</v>
      </c>
      <c r="V20" s="41" t="n">
        <f aca="false">L20-Q20</f>
        <v>-696585.6</v>
      </c>
      <c r="W20" s="41" t="n">
        <f aca="false">M20-R20</f>
        <v>0</v>
      </c>
      <c r="X20" s="41" t="n">
        <f aca="false">N20-S20</f>
        <v>0</v>
      </c>
      <c r="Y20" s="41" t="n">
        <f aca="false">O20-T20</f>
        <v>0</v>
      </c>
      <c r="Z20" s="38" t="s">
        <v>242</v>
      </c>
      <c r="AA20" s="38" t="s">
        <v>241</v>
      </c>
      <c r="AB20" s="38" t="s">
        <v>54</v>
      </c>
      <c r="AC20" s="39" t="s">
        <v>243</v>
      </c>
    </row>
    <row r="21" customFormat="false" ht="15" hidden="false" customHeight="false" outlineLevel="0" collapsed="false">
      <c r="A21" s="38" t="s">
        <v>236</v>
      </c>
      <c r="B21" s="40" t="n">
        <v>42917</v>
      </c>
      <c r="C21" s="40" t="n">
        <v>42917</v>
      </c>
      <c r="D21" s="38" t="s">
        <v>237</v>
      </c>
      <c r="E21" s="39" t="s">
        <v>288</v>
      </c>
      <c r="F21" s="39" t="s">
        <v>284</v>
      </c>
      <c r="G21" s="38" t="s">
        <v>285</v>
      </c>
      <c r="H21" s="38" t="s">
        <v>241</v>
      </c>
      <c r="I21" s="41" t="n">
        <v>18</v>
      </c>
      <c r="J21" s="39"/>
      <c r="K21" s="39"/>
      <c r="L21" s="39"/>
      <c r="M21" s="39"/>
      <c r="N21" s="39"/>
      <c r="O21" s="39"/>
      <c r="P21" s="41" t="n">
        <v>2263200</v>
      </c>
      <c r="Q21" s="41" t="n">
        <v>407376</v>
      </c>
      <c r="R21" s="41" t="n">
        <v>0</v>
      </c>
      <c r="S21" s="41" t="n">
        <v>0</v>
      </c>
      <c r="T21" s="41" t="n">
        <v>0</v>
      </c>
      <c r="U21" s="41" t="n">
        <f aca="false">K21-P21</f>
        <v>-2263200</v>
      </c>
      <c r="V21" s="41" t="n">
        <f aca="false">L21-Q21</f>
        <v>-407376</v>
      </c>
      <c r="W21" s="41" t="n">
        <f aca="false">M21-R21</f>
        <v>0</v>
      </c>
      <c r="X21" s="41" t="n">
        <f aca="false">N21-S21</f>
        <v>0</v>
      </c>
      <c r="Y21" s="41" t="n">
        <f aca="false">O21-T21</f>
        <v>0</v>
      </c>
      <c r="Z21" s="38" t="s">
        <v>242</v>
      </c>
      <c r="AA21" s="38" t="s">
        <v>241</v>
      </c>
      <c r="AB21" s="38" t="s">
        <v>54</v>
      </c>
      <c r="AC21" s="39" t="s">
        <v>243</v>
      </c>
    </row>
    <row r="22" customFormat="false" ht="15" hidden="false" customHeight="false" outlineLevel="0" collapsed="false">
      <c r="A22" s="38" t="s">
        <v>236</v>
      </c>
      <c r="B22" s="40" t="n">
        <v>42948</v>
      </c>
      <c r="C22" s="40" t="n">
        <v>42948</v>
      </c>
      <c r="D22" s="38" t="s">
        <v>237</v>
      </c>
      <c r="E22" s="39" t="s">
        <v>289</v>
      </c>
      <c r="F22" s="39" t="s">
        <v>282</v>
      </c>
      <c r="G22" s="38" t="s">
        <v>240</v>
      </c>
      <c r="H22" s="38" t="s">
        <v>241</v>
      </c>
      <c r="I22" s="41" t="n">
        <v>18</v>
      </c>
      <c r="J22" s="39"/>
      <c r="K22" s="39"/>
      <c r="L22" s="39"/>
      <c r="M22" s="39"/>
      <c r="N22" s="39"/>
      <c r="O22" s="39"/>
      <c r="P22" s="41" t="n">
        <v>2552000</v>
      </c>
      <c r="Q22" s="41" t="n">
        <v>459360</v>
      </c>
      <c r="R22" s="41" t="n">
        <v>0</v>
      </c>
      <c r="S22" s="41" t="n">
        <v>0</v>
      </c>
      <c r="T22" s="41" t="n">
        <v>0</v>
      </c>
      <c r="U22" s="41" t="n">
        <f aca="false">K22-P22</f>
        <v>-2552000</v>
      </c>
      <c r="V22" s="41" t="n">
        <f aca="false">L22-Q22</f>
        <v>-459360</v>
      </c>
      <c r="W22" s="41" t="n">
        <f aca="false">M22-R22</f>
        <v>0</v>
      </c>
      <c r="X22" s="41" t="n">
        <f aca="false">N22-S22</f>
        <v>0</v>
      </c>
      <c r="Y22" s="41" t="n">
        <f aca="false">O22-T22</f>
        <v>0</v>
      </c>
      <c r="Z22" s="38" t="s">
        <v>242</v>
      </c>
      <c r="AA22" s="38" t="s">
        <v>241</v>
      </c>
      <c r="AB22" s="38" t="s">
        <v>54</v>
      </c>
      <c r="AC22" s="39" t="s">
        <v>243</v>
      </c>
    </row>
    <row r="23" customFormat="false" ht="15" hidden="false" customHeight="false" outlineLevel="0" collapsed="false">
      <c r="A23" s="38" t="s">
        <v>236</v>
      </c>
      <c r="B23" s="40" t="n">
        <v>42948</v>
      </c>
      <c r="C23" s="40" t="n">
        <v>42948</v>
      </c>
      <c r="D23" s="38" t="s">
        <v>237</v>
      </c>
      <c r="E23" s="39" t="s">
        <v>290</v>
      </c>
      <c r="F23" s="39" t="s">
        <v>291</v>
      </c>
      <c r="G23" s="38" t="s">
        <v>240</v>
      </c>
      <c r="H23" s="38" t="s">
        <v>241</v>
      </c>
      <c r="I23" s="41" t="n">
        <v>18</v>
      </c>
      <c r="J23" s="39"/>
      <c r="K23" s="39"/>
      <c r="L23" s="39"/>
      <c r="M23" s="39"/>
      <c r="N23" s="39"/>
      <c r="O23" s="39"/>
      <c r="P23" s="41" t="n">
        <v>12202200</v>
      </c>
      <c r="Q23" s="41" t="n">
        <v>2196396</v>
      </c>
      <c r="R23" s="41" t="n">
        <v>0</v>
      </c>
      <c r="S23" s="41" t="n">
        <v>0</v>
      </c>
      <c r="T23" s="41" t="n">
        <v>0</v>
      </c>
      <c r="U23" s="41" t="n">
        <f aca="false">K23-P23</f>
        <v>-12202200</v>
      </c>
      <c r="V23" s="41" t="n">
        <f aca="false">L23-Q23</f>
        <v>-2196396</v>
      </c>
      <c r="W23" s="41" t="n">
        <f aca="false">M23-R23</f>
        <v>0</v>
      </c>
      <c r="X23" s="41" t="n">
        <f aca="false">N23-S23</f>
        <v>0</v>
      </c>
      <c r="Y23" s="41" t="n">
        <f aca="false">O23-T23</f>
        <v>0</v>
      </c>
      <c r="Z23" s="38" t="s">
        <v>242</v>
      </c>
      <c r="AA23" s="38" t="s">
        <v>241</v>
      </c>
      <c r="AB23" s="38" t="s">
        <v>54</v>
      </c>
      <c r="AC23" s="39" t="s">
        <v>243</v>
      </c>
    </row>
    <row r="24" customFormat="false" ht="15" hidden="false" customHeight="false" outlineLevel="0" collapsed="false">
      <c r="A24" s="38" t="s">
        <v>236</v>
      </c>
      <c r="B24" s="40" t="n">
        <v>42948</v>
      </c>
      <c r="C24" s="40" t="n">
        <v>42948</v>
      </c>
      <c r="D24" s="38" t="s">
        <v>237</v>
      </c>
      <c r="E24" s="39" t="s">
        <v>292</v>
      </c>
      <c r="F24" s="39" t="s">
        <v>293</v>
      </c>
      <c r="G24" s="38" t="s">
        <v>240</v>
      </c>
      <c r="H24" s="38" t="s">
        <v>241</v>
      </c>
      <c r="I24" s="41" t="n">
        <v>18</v>
      </c>
      <c r="J24" s="39"/>
      <c r="K24" s="39"/>
      <c r="L24" s="39"/>
      <c r="M24" s="39"/>
      <c r="N24" s="39"/>
      <c r="O24" s="39"/>
      <c r="P24" s="41" t="n">
        <v>16954620</v>
      </c>
      <c r="Q24" s="41" t="n">
        <v>3051831.6</v>
      </c>
      <c r="R24" s="41" t="n">
        <v>0</v>
      </c>
      <c r="S24" s="41" t="n">
        <v>0</v>
      </c>
      <c r="T24" s="41" t="n">
        <v>0</v>
      </c>
      <c r="U24" s="41" t="n">
        <f aca="false">K24-P24</f>
        <v>-16954620</v>
      </c>
      <c r="V24" s="41" t="n">
        <f aca="false">L24-Q24</f>
        <v>-3051831.6</v>
      </c>
      <c r="W24" s="41" t="n">
        <f aca="false">M24-R24</f>
        <v>0</v>
      </c>
      <c r="X24" s="41" t="n">
        <f aca="false">N24-S24</f>
        <v>0</v>
      </c>
      <c r="Y24" s="41" t="n">
        <f aca="false">O24-T24</f>
        <v>0</v>
      </c>
      <c r="Z24" s="38" t="s">
        <v>242</v>
      </c>
      <c r="AA24" s="38" t="s">
        <v>241</v>
      </c>
      <c r="AB24" s="38" t="s">
        <v>54</v>
      </c>
      <c r="AC24" s="39" t="s">
        <v>243</v>
      </c>
    </row>
    <row r="25" customFormat="false" ht="15" hidden="false" customHeight="false" outlineLevel="0" collapsed="false">
      <c r="A25" s="38" t="s">
        <v>236</v>
      </c>
      <c r="B25" s="40" t="n">
        <v>42948</v>
      </c>
      <c r="C25" s="40" t="n">
        <v>42948</v>
      </c>
      <c r="D25" s="38" t="s">
        <v>237</v>
      </c>
      <c r="E25" s="39" t="s">
        <v>294</v>
      </c>
      <c r="F25" s="39" t="s">
        <v>295</v>
      </c>
      <c r="G25" s="38" t="s">
        <v>296</v>
      </c>
      <c r="H25" s="38" t="s">
        <v>241</v>
      </c>
      <c r="I25" s="41" t="n">
        <v>18</v>
      </c>
      <c r="J25" s="39"/>
      <c r="K25" s="39"/>
      <c r="L25" s="39"/>
      <c r="M25" s="39"/>
      <c r="N25" s="39"/>
      <c r="O25" s="39"/>
      <c r="P25" s="41" t="n">
        <v>9801480</v>
      </c>
      <c r="Q25" s="41" t="n">
        <v>1764266.4</v>
      </c>
      <c r="R25" s="41" t="n">
        <v>0</v>
      </c>
      <c r="S25" s="41" t="n">
        <v>0</v>
      </c>
      <c r="T25" s="41" t="n">
        <v>0</v>
      </c>
      <c r="U25" s="41" t="n">
        <f aca="false">K25-P25</f>
        <v>-9801480</v>
      </c>
      <c r="V25" s="41" t="n">
        <f aca="false">L25-Q25</f>
        <v>-1764266.4</v>
      </c>
      <c r="W25" s="41" t="n">
        <f aca="false">M25-R25</f>
        <v>0</v>
      </c>
      <c r="X25" s="41" t="n">
        <f aca="false">N25-S25</f>
        <v>0</v>
      </c>
      <c r="Y25" s="41" t="n">
        <f aca="false">O25-T25</f>
        <v>0</v>
      </c>
      <c r="Z25" s="38" t="s">
        <v>242</v>
      </c>
      <c r="AA25" s="38" t="s">
        <v>241</v>
      </c>
      <c r="AB25" s="38" t="s">
        <v>54</v>
      </c>
      <c r="AC25" s="39" t="s">
        <v>243</v>
      </c>
    </row>
    <row r="26" customFormat="false" ht="15" hidden="false" customHeight="false" outlineLevel="0" collapsed="false">
      <c r="A26" s="38" t="s">
        <v>236</v>
      </c>
      <c r="B26" s="40" t="n">
        <v>42948</v>
      </c>
      <c r="C26" s="40" t="n">
        <v>42948</v>
      </c>
      <c r="D26" s="38" t="s">
        <v>237</v>
      </c>
      <c r="E26" s="39" t="s">
        <v>297</v>
      </c>
      <c r="F26" s="39" t="s">
        <v>298</v>
      </c>
      <c r="G26" s="38" t="s">
        <v>246</v>
      </c>
      <c r="H26" s="38" t="s">
        <v>241</v>
      </c>
      <c r="I26" s="41" t="n">
        <v>18</v>
      </c>
      <c r="J26" s="39"/>
      <c r="K26" s="39"/>
      <c r="L26" s="39"/>
      <c r="M26" s="39"/>
      <c r="N26" s="39"/>
      <c r="O26" s="39"/>
      <c r="P26" s="41" t="n">
        <v>3921120</v>
      </c>
      <c r="Q26" s="41" t="n">
        <v>705801.6</v>
      </c>
      <c r="R26" s="41" t="n">
        <v>0</v>
      </c>
      <c r="S26" s="41" t="n">
        <v>0</v>
      </c>
      <c r="T26" s="41" t="n">
        <v>0</v>
      </c>
      <c r="U26" s="41" t="n">
        <f aca="false">K26-P26</f>
        <v>-3921120</v>
      </c>
      <c r="V26" s="41" t="n">
        <f aca="false">L26-Q26</f>
        <v>-705801.6</v>
      </c>
      <c r="W26" s="41" t="n">
        <f aca="false">M26-R26</f>
        <v>0</v>
      </c>
      <c r="X26" s="41" t="n">
        <f aca="false">N26-S26</f>
        <v>0</v>
      </c>
      <c r="Y26" s="41" t="n">
        <f aca="false">O26-T26</f>
        <v>0</v>
      </c>
      <c r="Z26" s="38" t="s">
        <v>242</v>
      </c>
      <c r="AA26" s="38" t="s">
        <v>241</v>
      </c>
      <c r="AB26" s="38" t="s">
        <v>54</v>
      </c>
      <c r="AC26" s="39" t="s">
        <v>243</v>
      </c>
    </row>
    <row r="27" customFormat="false" ht="15" hidden="false" customHeight="false" outlineLevel="0" collapsed="false">
      <c r="A27" s="38" t="s">
        <v>236</v>
      </c>
      <c r="B27" s="40" t="n">
        <v>42948</v>
      </c>
      <c r="C27" s="40" t="n">
        <v>42948</v>
      </c>
      <c r="D27" s="38" t="s">
        <v>237</v>
      </c>
      <c r="E27" s="39" t="s">
        <v>299</v>
      </c>
      <c r="F27" s="39" t="s">
        <v>300</v>
      </c>
      <c r="G27" s="38" t="s">
        <v>246</v>
      </c>
      <c r="H27" s="38" t="s">
        <v>241</v>
      </c>
      <c r="I27" s="41" t="n">
        <v>18</v>
      </c>
      <c r="J27" s="39"/>
      <c r="K27" s="39"/>
      <c r="L27" s="39"/>
      <c r="M27" s="39"/>
      <c r="N27" s="39"/>
      <c r="O27" s="39"/>
      <c r="P27" s="41" t="n">
        <v>1656100</v>
      </c>
      <c r="Q27" s="41" t="n">
        <v>298098</v>
      </c>
      <c r="R27" s="41" t="n">
        <v>0</v>
      </c>
      <c r="S27" s="41" t="n">
        <v>0</v>
      </c>
      <c r="T27" s="41" t="n">
        <v>0</v>
      </c>
      <c r="U27" s="41" t="n">
        <f aca="false">K27-P27</f>
        <v>-1656100</v>
      </c>
      <c r="V27" s="41" t="n">
        <f aca="false">L27-Q27</f>
        <v>-298098</v>
      </c>
      <c r="W27" s="41" t="n">
        <f aca="false">M27-R27</f>
        <v>0</v>
      </c>
      <c r="X27" s="41" t="n">
        <f aca="false">N27-S27</f>
        <v>0</v>
      </c>
      <c r="Y27" s="41" t="n">
        <f aca="false">O27-T27</f>
        <v>0</v>
      </c>
      <c r="Z27" s="38" t="s">
        <v>242</v>
      </c>
      <c r="AA27" s="38" t="s">
        <v>241</v>
      </c>
      <c r="AB27" s="38" t="s">
        <v>54</v>
      </c>
      <c r="AC27" s="39" t="s">
        <v>243</v>
      </c>
    </row>
    <row r="28" customFormat="false" ht="15" hidden="false" customHeight="false" outlineLevel="0" collapsed="false">
      <c r="A28" s="38" t="s">
        <v>236</v>
      </c>
      <c r="B28" s="40" t="n">
        <v>42948</v>
      </c>
      <c r="C28" s="40" t="n">
        <v>42948</v>
      </c>
      <c r="D28" s="38" t="s">
        <v>237</v>
      </c>
      <c r="E28" s="39" t="s">
        <v>301</v>
      </c>
      <c r="F28" s="39" t="s">
        <v>302</v>
      </c>
      <c r="G28" s="38" t="s">
        <v>260</v>
      </c>
      <c r="H28" s="38" t="s">
        <v>241</v>
      </c>
      <c r="I28" s="41" t="n">
        <v>18</v>
      </c>
      <c r="J28" s="39"/>
      <c r="K28" s="39"/>
      <c r="L28" s="39"/>
      <c r="M28" s="39"/>
      <c r="N28" s="39"/>
      <c r="O28" s="39"/>
      <c r="P28" s="41" t="n">
        <v>3780000</v>
      </c>
      <c r="Q28" s="41" t="n">
        <v>680400</v>
      </c>
      <c r="R28" s="41" t="n">
        <v>0</v>
      </c>
      <c r="S28" s="41" t="n">
        <v>0</v>
      </c>
      <c r="T28" s="41" t="n">
        <v>0</v>
      </c>
      <c r="U28" s="41" t="n">
        <f aca="false">K28-P28</f>
        <v>-3780000</v>
      </c>
      <c r="V28" s="41" t="n">
        <f aca="false">L28-Q28</f>
        <v>-680400</v>
      </c>
      <c r="W28" s="41" t="n">
        <f aca="false">M28-R28</f>
        <v>0</v>
      </c>
      <c r="X28" s="41" t="n">
        <f aca="false">N28-S28</f>
        <v>0</v>
      </c>
      <c r="Y28" s="41" t="n">
        <f aca="false">O28-T28</f>
        <v>0</v>
      </c>
      <c r="Z28" s="38" t="s">
        <v>242</v>
      </c>
      <c r="AA28" s="38" t="s">
        <v>241</v>
      </c>
      <c r="AB28" s="38" t="s">
        <v>54</v>
      </c>
      <c r="AC28" s="39" t="s">
        <v>243</v>
      </c>
    </row>
    <row r="29" customFormat="false" ht="15" hidden="false" customHeight="false" outlineLevel="0" collapsed="false">
      <c r="A29" s="38" t="s">
        <v>236</v>
      </c>
      <c r="B29" s="40" t="n">
        <v>42948</v>
      </c>
      <c r="C29" s="40" t="n">
        <v>42948</v>
      </c>
      <c r="D29" s="38" t="s">
        <v>237</v>
      </c>
      <c r="E29" s="39" t="s">
        <v>303</v>
      </c>
      <c r="F29" s="39" t="s">
        <v>304</v>
      </c>
      <c r="G29" s="38" t="s">
        <v>260</v>
      </c>
      <c r="H29" s="38" t="s">
        <v>241</v>
      </c>
      <c r="I29" s="41" t="n">
        <v>18</v>
      </c>
      <c r="J29" s="39"/>
      <c r="K29" s="39"/>
      <c r="L29" s="39"/>
      <c r="M29" s="39"/>
      <c r="N29" s="39"/>
      <c r="O29" s="39"/>
      <c r="P29" s="41" t="n">
        <v>5799800</v>
      </c>
      <c r="Q29" s="41" t="n">
        <v>1043964</v>
      </c>
      <c r="R29" s="41" t="n">
        <v>0</v>
      </c>
      <c r="S29" s="41" t="n">
        <v>0</v>
      </c>
      <c r="T29" s="41" t="n">
        <v>0</v>
      </c>
      <c r="U29" s="41" t="n">
        <f aca="false">K29-P29</f>
        <v>-5799800</v>
      </c>
      <c r="V29" s="41" t="n">
        <f aca="false">L29-Q29</f>
        <v>-1043964</v>
      </c>
      <c r="W29" s="41" t="n">
        <f aca="false">M29-R29</f>
        <v>0</v>
      </c>
      <c r="X29" s="41" t="n">
        <f aca="false">N29-S29</f>
        <v>0</v>
      </c>
      <c r="Y29" s="41" t="n">
        <f aca="false">O29-T29</f>
        <v>0</v>
      </c>
      <c r="Z29" s="38" t="s">
        <v>242</v>
      </c>
      <c r="AA29" s="38" t="s">
        <v>241</v>
      </c>
      <c r="AB29" s="38" t="s">
        <v>54</v>
      </c>
      <c r="AC29" s="39" t="s">
        <v>243</v>
      </c>
    </row>
    <row r="30" customFormat="false" ht="15" hidden="false" customHeight="false" outlineLevel="0" collapsed="false">
      <c r="A30" s="38" t="s">
        <v>236</v>
      </c>
      <c r="B30" s="40" t="n">
        <v>42948</v>
      </c>
      <c r="C30" s="40" t="n">
        <v>42948</v>
      </c>
      <c r="D30" s="38" t="s">
        <v>237</v>
      </c>
      <c r="E30" s="39" t="s">
        <v>261</v>
      </c>
      <c r="F30" s="39" t="s">
        <v>262</v>
      </c>
      <c r="G30" s="38" t="s">
        <v>263</v>
      </c>
      <c r="H30" s="38" t="s">
        <v>241</v>
      </c>
      <c r="I30" s="41" t="n">
        <v>18</v>
      </c>
      <c r="J30" s="39"/>
      <c r="K30" s="39"/>
      <c r="L30" s="39"/>
      <c r="M30" s="39"/>
      <c r="N30" s="39"/>
      <c r="O30" s="39"/>
      <c r="P30" s="41" t="n">
        <v>261580</v>
      </c>
      <c r="Q30" s="41" t="n">
        <v>47084.4</v>
      </c>
      <c r="R30" s="41" t="n">
        <v>0</v>
      </c>
      <c r="S30" s="41" t="n">
        <v>0</v>
      </c>
      <c r="T30" s="41" t="n">
        <v>0</v>
      </c>
      <c r="U30" s="41" t="n">
        <f aca="false">K30-P30</f>
        <v>-261580</v>
      </c>
      <c r="V30" s="41" t="n">
        <f aca="false">L30-Q30</f>
        <v>-47084.4</v>
      </c>
      <c r="W30" s="41" t="n">
        <f aca="false">M30-R30</f>
        <v>0</v>
      </c>
      <c r="X30" s="41" t="n">
        <f aca="false">N30-S30</f>
        <v>0</v>
      </c>
      <c r="Y30" s="41" t="n">
        <f aca="false">O30-T30</f>
        <v>0</v>
      </c>
      <c r="Z30" s="38" t="s">
        <v>242</v>
      </c>
      <c r="AA30" s="38" t="s">
        <v>241</v>
      </c>
      <c r="AB30" s="38" t="s">
        <v>54</v>
      </c>
      <c r="AC30" s="39" t="s">
        <v>243</v>
      </c>
    </row>
    <row r="31" customFormat="false" ht="15" hidden="false" customHeight="false" outlineLevel="0" collapsed="false">
      <c r="A31" s="38" t="s">
        <v>236</v>
      </c>
      <c r="B31" s="40" t="n">
        <v>42948</v>
      </c>
      <c r="C31" s="40" t="n">
        <v>42948</v>
      </c>
      <c r="D31" s="38" t="s">
        <v>237</v>
      </c>
      <c r="E31" s="39" t="s">
        <v>266</v>
      </c>
      <c r="F31" s="39" t="s">
        <v>267</v>
      </c>
      <c r="G31" s="38" t="s">
        <v>263</v>
      </c>
      <c r="H31" s="38" t="s">
        <v>241</v>
      </c>
      <c r="I31" s="41" t="n">
        <v>18</v>
      </c>
      <c r="J31" s="39"/>
      <c r="K31" s="39"/>
      <c r="L31" s="39"/>
      <c r="M31" s="39"/>
      <c r="N31" s="39"/>
      <c r="O31" s="39"/>
      <c r="P31" s="41" t="n">
        <v>4199200</v>
      </c>
      <c r="Q31" s="41" t="n">
        <v>755856</v>
      </c>
      <c r="R31" s="41" t="n">
        <v>0</v>
      </c>
      <c r="S31" s="41" t="n">
        <v>0</v>
      </c>
      <c r="T31" s="41" t="n">
        <v>0</v>
      </c>
      <c r="U31" s="41" t="n">
        <f aca="false">K31-P31</f>
        <v>-4199200</v>
      </c>
      <c r="V31" s="41" t="n">
        <f aca="false">L31-Q31</f>
        <v>-755856</v>
      </c>
      <c r="W31" s="41" t="n">
        <f aca="false">M31-R31</f>
        <v>0</v>
      </c>
      <c r="X31" s="41" t="n">
        <f aca="false">N31-S31</f>
        <v>0</v>
      </c>
      <c r="Y31" s="41" t="n">
        <f aca="false">O31-T31</f>
        <v>0</v>
      </c>
      <c r="Z31" s="38" t="s">
        <v>242</v>
      </c>
      <c r="AA31" s="38" t="s">
        <v>241</v>
      </c>
      <c r="AB31" s="38" t="s">
        <v>54</v>
      </c>
      <c r="AC31" s="39" t="s">
        <v>243</v>
      </c>
    </row>
    <row r="32" customFormat="false" ht="15" hidden="false" customHeight="false" outlineLevel="0" collapsed="false">
      <c r="A32" s="38" t="s">
        <v>236</v>
      </c>
      <c r="B32" s="40" t="n">
        <v>42948</v>
      </c>
      <c r="C32" s="40" t="n">
        <v>42948</v>
      </c>
      <c r="D32" s="38" t="s">
        <v>237</v>
      </c>
      <c r="E32" s="39" t="s">
        <v>305</v>
      </c>
      <c r="F32" s="39" t="s">
        <v>239</v>
      </c>
      <c r="G32" s="38" t="s">
        <v>270</v>
      </c>
      <c r="H32" s="38" t="s">
        <v>241</v>
      </c>
      <c r="I32" s="41" t="n">
        <v>18</v>
      </c>
      <c r="J32" s="39"/>
      <c r="K32" s="39"/>
      <c r="L32" s="39"/>
      <c r="M32" s="39"/>
      <c r="N32" s="39"/>
      <c r="O32" s="39"/>
      <c r="P32" s="41" t="n">
        <v>12804660</v>
      </c>
      <c r="Q32" s="41" t="n">
        <v>2304838.8</v>
      </c>
      <c r="R32" s="41" t="n">
        <v>0</v>
      </c>
      <c r="S32" s="41" t="n">
        <v>0</v>
      </c>
      <c r="T32" s="41" t="n">
        <v>0</v>
      </c>
      <c r="U32" s="41" t="n">
        <f aca="false">K32-P32</f>
        <v>-12804660</v>
      </c>
      <c r="V32" s="41" t="n">
        <f aca="false">L32-Q32</f>
        <v>-2304838.8</v>
      </c>
      <c r="W32" s="41" t="n">
        <f aca="false">M32-R32</f>
        <v>0</v>
      </c>
      <c r="X32" s="41" t="n">
        <f aca="false">N32-S32</f>
        <v>0</v>
      </c>
      <c r="Y32" s="41" t="n">
        <f aca="false">O32-T32</f>
        <v>0</v>
      </c>
      <c r="Z32" s="38" t="s">
        <v>242</v>
      </c>
      <c r="AA32" s="38" t="s">
        <v>241</v>
      </c>
      <c r="AB32" s="38" t="s">
        <v>54</v>
      </c>
      <c r="AC32" s="39" t="s">
        <v>243</v>
      </c>
    </row>
    <row r="33" customFormat="false" ht="15" hidden="false" customHeight="false" outlineLevel="0" collapsed="false">
      <c r="A33" s="38" t="s">
        <v>236</v>
      </c>
      <c r="B33" s="40" t="n">
        <v>42948</v>
      </c>
      <c r="C33" s="40" t="n">
        <v>42948</v>
      </c>
      <c r="D33" s="38" t="s">
        <v>237</v>
      </c>
      <c r="E33" s="39" t="s">
        <v>271</v>
      </c>
      <c r="F33" s="39" t="s">
        <v>272</v>
      </c>
      <c r="G33" s="38" t="s">
        <v>270</v>
      </c>
      <c r="H33" s="38" t="s">
        <v>241</v>
      </c>
      <c r="I33" s="41" t="n">
        <v>18</v>
      </c>
      <c r="J33" s="39"/>
      <c r="K33" s="39"/>
      <c r="L33" s="39"/>
      <c r="M33" s="39"/>
      <c r="N33" s="39"/>
      <c r="O33" s="39"/>
      <c r="P33" s="41" t="n">
        <v>26655750</v>
      </c>
      <c r="Q33" s="41" t="n">
        <v>4798035</v>
      </c>
      <c r="R33" s="41" t="n">
        <v>0</v>
      </c>
      <c r="S33" s="41" t="n">
        <v>0</v>
      </c>
      <c r="T33" s="41" t="n">
        <v>0</v>
      </c>
      <c r="U33" s="41" t="n">
        <f aca="false">K33-P33</f>
        <v>-26655750</v>
      </c>
      <c r="V33" s="41" t="n">
        <f aca="false">L33-Q33</f>
        <v>-4798035</v>
      </c>
      <c r="W33" s="41" t="n">
        <f aca="false">M33-R33</f>
        <v>0</v>
      </c>
      <c r="X33" s="41" t="n">
        <f aca="false">N33-S33</f>
        <v>0</v>
      </c>
      <c r="Y33" s="41" t="n">
        <f aca="false">O33-T33</f>
        <v>0</v>
      </c>
      <c r="Z33" s="38" t="s">
        <v>242</v>
      </c>
      <c r="AA33" s="38" t="s">
        <v>241</v>
      </c>
      <c r="AB33" s="38" t="s">
        <v>54</v>
      </c>
      <c r="AC33" s="39" t="s">
        <v>243</v>
      </c>
    </row>
    <row r="34" customFormat="false" ht="15" hidden="false" customHeight="false" outlineLevel="0" collapsed="false">
      <c r="A34" s="38" t="s">
        <v>236</v>
      </c>
      <c r="B34" s="40" t="n">
        <v>42948</v>
      </c>
      <c r="C34" s="40" t="n">
        <v>42948</v>
      </c>
      <c r="D34" s="38" t="s">
        <v>237</v>
      </c>
      <c r="E34" s="39" t="s">
        <v>273</v>
      </c>
      <c r="F34" s="39" t="s">
        <v>274</v>
      </c>
      <c r="G34" s="38" t="s">
        <v>270</v>
      </c>
      <c r="H34" s="38" t="s">
        <v>241</v>
      </c>
      <c r="I34" s="41" t="n">
        <v>18</v>
      </c>
      <c r="J34" s="39"/>
      <c r="K34" s="39"/>
      <c r="L34" s="39"/>
      <c r="M34" s="39"/>
      <c r="N34" s="39"/>
      <c r="O34" s="39"/>
      <c r="P34" s="41" t="n">
        <v>3938600</v>
      </c>
      <c r="Q34" s="41" t="n">
        <v>708948</v>
      </c>
      <c r="R34" s="41" t="n">
        <v>0</v>
      </c>
      <c r="S34" s="41" t="n">
        <v>0</v>
      </c>
      <c r="T34" s="41" t="n">
        <v>0</v>
      </c>
      <c r="U34" s="41" t="n">
        <f aca="false">K34-P34</f>
        <v>-3938600</v>
      </c>
      <c r="V34" s="41" t="n">
        <f aca="false">L34-Q34</f>
        <v>-708948</v>
      </c>
      <c r="W34" s="41" t="n">
        <f aca="false">M34-R34</f>
        <v>0</v>
      </c>
      <c r="X34" s="41" t="n">
        <f aca="false">N34-S34</f>
        <v>0</v>
      </c>
      <c r="Y34" s="41" t="n">
        <f aca="false">O34-T34</f>
        <v>0</v>
      </c>
      <c r="Z34" s="38" t="s">
        <v>242</v>
      </c>
      <c r="AA34" s="38" t="s">
        <v>241</v>
      </c>
      <c r="AB34" s="38" t="s">
        <v>54</v>
      </c>
      <c r="AC34" s="39" t="s">
        <v>243</v>
      </c>
    </row>
    <row r="35" customFormat="false" ht="15" hidden="false" customHeight="false" outlineLevel="0" collapsed="false">
      <c r="A35" s="38" t="s">
        <v>236</v>
      </c>
      <c r="B35" s="40" t="n">
        <v>42948</v>
      </c>
      <c r="C35" s="40" t="n">
        <v>42948</v>
      </c>
      <c r="D35" s="38" t="s">
        <v>237</v>
      </c>
      <c r="E35" s="39" t="s">
        <v>275</v>
      </c>
      <c r="F35" s="39" t="s">
        <v>276</v>
      </c>
      <c r="G35" s="38" t="s">
        <v>277</v>
      </c>
      <c r="H35" s="38" t="s">
        <v>241</v>
      </c>
      <c r="I35" s="41" t="n">
        <v>18</v>
      </c>
      <c r="J35" s="39"/>
      <c r="K35" s="39"/>
      <c r="L35" s="39"/>
      <c r="M35" s="39"/>
      <c r="N35" s="39"/>
      <c r="O35" s="39"/>
      <c r="P35" s="41" t="n">
        <v>3357980</v>
      </c>
      <c r="Q35" s="41" t="n">
        <v>604436.4</v>
      </c>
      <c r="R35" s="41" t="n">
        <v>0</v>
      </c>
      <c r="S35" s="41" t="n">
        <v>0</v>
      </c>
      <c r="T35" s="41" t="n">
        <v>0</v>
      </c>
      <c r="U35" s="41" t="n">
        <f aca="false">K35-P35</f>
        <v>-3357980</v>
      </c>
      <c r="V35" s="41" t="n">
        <f aca="false">L35-Q35</f>
        <v>-604436.4</v>
      </c>
      <c r="W35" s="41" t="n">
        <f aca="false">M35-R35</f>
        <v>0</v>
      </c>
      <c r="X35" s="41" t="n">
        <f aca="false">N35-S35</f>
        <v>0</v>
      </c>
      <c r="Y35" s="41" t="n">
        <f aca="false">O35-T35</f>
        <v>0</v>
      </c>
      <c r="Z35" s="38" t="s">
        <v>242</v>
      </c>
      <c r="AA35" s="38" t="s">
        <v>241</v>
      </c>
      <c r="AB35" s="38" t="s">
        <v>54</v>
      </c>
      <c r="AC35" s="39" t="s">
        <v>243</v>
      </c>
    </row>
    <row r="36" customFormat="false" ht="15" hidden="false" customHeight="false" outlineLevel="0" collapsed="false">
      <c r="A36" s="38" t="s">
        <v>236</v>
      </c>
      <c r="B36" s="40" t="n">
        <v>42948</v>
      </c>
      <c r="C36" s="40" t="n">
        <v>42948</v>
      </c>
      <c r="D36" s="38" t="s">
        <v>237</v>
      </c>
      <c r="E36" s="39" t="s">
        <v>306</v>
      </c>
      <c r="F36" s="39" t="s">
        <v>298</v>
      </c>
      <c r="G36" s="38" t="s">
        <v>307</v>
      </c>
      <c r="H36" s="38" t="s">
        <v>241</v>
      </c>
      <c r="I36" s="41" t="n">
        <v>18</v>
      </c>
      <c r="J36" s="39"/>
      <c r="K36" s="39"/>
      <c r="L36" s="39"/>
      <c r="M36" s="39"/>
      <c r="N36" s="39"/>
      <c r="O36" s="39"/>
      <c r="P36" s="41" t="n">
        <v>1595000</v>
      </c>
      <c r="Q36" s="41" t="n">
        <v>287100</v>
      </c>
      <c r="R36" s="41" t="n">
        <v>0</v>
      </c>
      <c r="S36" s="41" t="n">
        <v>0</v>
      </c>
      <c r="T36" s="41" t="n">
        <v>0</v>
      </c>
      <c r="U36" s="41" t="n">
        <f aca="false">K36-P36</f>
        <v>-1595000</v>
      </c>
      <c r="V36" s="41" t="n">
        <f aca="false">L36-Q36</f>
        <v>-287100</v>
      </c>
      <c r="W36" s="41" t="n">
        <f aca="false">M36-R36</f>
        <v>0</v>
      </c>
      <c r="X36" s="41" t="n">
        <f aca="false">N36-S36</f>
        <v>0</v>
      </c>
      <c r="Y36" s="41" t="n">
        <f aca="false">O36-T36</f>
        <v>0</v>
      </c>
      <c r="Z36" s="38" t="s">
        <v>242</v>
      </c>
      <c r="AA36" s="38" t="s">
        <v>241</v>
      </c>
      <c r="AB36" s="38" t="s">
        <v>54</v>
      </c>
      <c r="AC36" s="39" t="s">
        <v>243</v>
      </c>
    </row>
    <row r="37" customFormat="false" ht="15" hidden="false" customHeight="false" outlineLevel="0" collapsed="false">
      <c r="A37" s="38" t="s">
        <v>236</v>
      </c>
      <c r="B37" s="40" t="n">
        <v>42948</v>
      </c>
      <c r="C37" s="40" t="n">
        <v>42948</v>
      </c>
      <c r="D37" s="38" t="s">
        <v>237</v>
      </c>
      <c r="E37" s="39" t="s">
        <v>278</v>
      </c>
      <c r="F37" s="39" t="s">
        <v>279</v>
      </c>
      <c r="G37" s="38" t="s">
        <v>280</v>
      </c>
      <c r="H37" s="38" t="s">
        <v>241</v>
      </c>
      <c r="I37" s="41" t="n">
        <v>18</v>
      </c>
      <c r="J37" s="39"/>
      <c r="K37" s="39"/>
      <c r="L37" s="39"/>
      <c r="M37" s="39"/>
      <c r="N37" s="39"/>
      <c r="O37" s="39"/>
      <c r="P37" s="41" t="n">
        <v>11172000</v>
      </c>
      <c r="Q37" s="41" t="n">
        <v>2010960</v>
      </c>
      <c r="R37" s="41" t="n">
        <v>0</v>
      </c>
      <c r="S37" s="41" t="n">
        <v>0</v>
      </c>
      <c r="T37" s="41" t="n">
        <v>0</v>
      </c>
      <c r="U37" s="41" t="n">
        <f aca="false">K37-P37</f>
        <v>-11172000</v>
      </c>
      <c r="V37" s="41" t="n">
        <f aca="false">L37-Q37</f>
        <v>-2010960</v>
      </c>
      <c r="W37" s="41" t="n">
        <f aca="false">M37-R37</f>
        <v>0</v>
      </c>
      <c r="X37" s="41" t="n">
        <f aca="false">N37-S37</f>
        <v>0</v>
      </c>
      <c r="Y37" s="41" t="n">
        <f aca="false">O37-T37</f>
        <v>0</v>
      </c>
      <c r="Z37" s="38" t="s">
        <v>242</v>
      </c>
      <c r="AA37" s="38" t="s">
        <v>241</v>
      </c>
      <c r="AB37" s="38" t="s">
        <v>54</v>
      </c>
      <c r="AC37" s="39" t="s">
        <v>243</v>
      </c>
    </row>
    <row r="38" customFormat="false" ht="15" hidden="false" customHeight="false" outlineLevel="0" collapsed="false">
      <c r="A38" s="38" t="s">
        <v>236</v>
      </c>
      <c r="B38" s="40" t="n">
        <v>42948</v>
      </c>
      <c r="C38" s="40" t="n">
        <v>42948</v>
      </c>
      <c r="D38" s="38" t="s">
        <v>237</v>
      </c>
      <c r="E38" s="39" t="s">
        <v>281</v>
      </c>
      <c r="F38" s="39" t="s">
        <v>282</v>
      </c>
      <c r="G38" s="38" t="s">
        <v>280</v>
      </c>
      <c r="H38" s="38" t="s">
        <v>241</v>
      </c>
      <c r="I38" s="41" t="n">
        <v>18</v>
      </c>
      <c r="J38" s="39"/>
      <c r="K38" s="39"/>
      <c r="L38" s="39"/>
      <c r="M38" s="39"/>
      <c r="N38" s="39"/>
      <c r="O38" s="39"/>
      <c r="P38" s="41" t="n">
        <v>15023800</v>
      </c>
      <c r="Q38" s="41" t="n">
        <v>2704284</v>
      </c>
      <c r="R38" s="41" t="n">
        <v>0</v>
      </c>
      <c r="S38" s="41" t="n">
        <v>0</v>
      </c>
      <c r="T38" s="41" t="n">
        <v>0</v>
      </c>
      <c r="U38" s="41" t="n">
        <f aca="false">K38-P38</f>
        <v>-15023800</v>
      </c>
      <c r="V38" s="41" t="n">
        <f aca="false">L38-Q38</f>
        <v>-2704284</v>
      </c>
      <c r="W38" s="41" t="n">
        <f aca="false">M38-R38</f>
        <v>0</v>
      </c>
      <c r="X38" s="41" t="n">
        <f aca="false">N38-S38</f>
        <v>0</v>
      </c>
      <c r="Y38" s="41" t="n">
        <f aca="false">O38-T38</f>
        <v>0</v>
      </c>
      <c r="Z38" s="38" t="s">
        <v>242</v>
      </c>
      <c r="AA38" s="38" t="s">
        <v>241</v>
      </c>
      <c r="AB38" s="38" t="s">
        <v>54</v>
      </c>
      <c r="AC38" s="39" t="s">
        <v>243</v>
      </c>
    </row>
    <row r="39" customFormat="false" ht="15" hidden="false" customHeight="false" outlineLevel="0" collapsed="false">
      <c r="A39" s="38" t="s">
        <v>236</v>
      </c>
      <c r="B39" s="40" t="n">
        <v>42948</v>
      </c>
      <c r="C39" s="40" t="n">
        <v>42948</v>
      </c>
      <c r="D39" s="38" t="s">
        <v>237</v>
      </c>
      <c r="E39" s="39" t="s">
        <v>283</v>
      </c>
      <c r="F39" s="39" t="s">
        <v>284</v>
      </c>
      <c r="G39" s="38" t="s">
        <v>285</v>
      </c>
      <c r="H39" s="38" t="s">
        <v>241</v>
      </c>
      <c r="I39" s="41" t="n">
        <v>18</v>
      </c>
      <c r="J39" s="39"/>
      <c r="K39" s="39"/>
      <c r="L39" s="39"/>
      <c r="M39" s="39"/>
      <c r="N39" s="39"/>
      <c r="O39" s="39"/>
      <c r="P39" s="41" t="n">
        <v>4006600</v>
      </c>
      <c r="Q39" s="41" t="n">
        <v>721188</v>
      </c>
      <c r="R39" s="41" t="n">
        <v>0</v>
      </c>
      <c r="S39" s="41" t="n">
        <v>0</v>
      </c>
      <c r="T39" s="41" t="n">
        <v>0</v>
      </c>
      <c r="U39" s="41" t="n">
        <f aca="false">K39-P39</f>
        <v>-4006600</v>
      </c>
      <c r="V39" s="41" t="n">
        <f aca="false">L39-Q39</f>
        <v>-721188</v>
      </c>
      <c r="W39" s="41" t="n">
        <f aca="false">M39-R39</f>
        <v>0</v>
      </c>
      <c r="X39" s="41" t="n">
        <f aca="false">N39-S39</f>
        <v>0</v>
      </c>
      <c r="Y39" s="41" t="n">
        <f aca="false">O39-T39</f>
        <v>0</v>
      </c>
      <c r="Z39" s="38" t="s">
        <v>242</v>
      </c>
      <c r="AA39" s="38" t="s">
        <v>241</v>
      </c>
      <c r="AB39" s="38" t="s">
        <v>54</v>
      </c>
      <c r="AC39" s="39" t="s">
        <v>243</v>
      </c>
    </row>
    <row r="40" customFormat="false" ht="15" hidden="false" customHeight="false" outlineLevel="0" collapsed="false">
      <c r="A40" s="38" t="s">
        <v>236</v>
      </c>
      <c r="B40" s="40" t="n">
        <v>42948</v>
      </c>
      <c r="C40" s="40" t="n">
        <v>42948</v>
      </c>
      <c r="D40" s="38" t="s">
        <v>237</v>
      </c>
      <c r="E40" s="39" t="s">
        <v>283</v>
      </c>
      <c r="F40" s="39" t="s">
        <v>284</v>
      </c>
      <c r="G40" s="38" t="s">
        <v>280</v>
      </c>
      <c r="H40" s="38" t="s">
        <v>241</v>
      </c>
      <c r="I40" s="41" t="n">
        <v>18</v>
      </c>
      <c r="J40" s="39"/>
      <c r="K40" s="39"/>
      <c r="L40" s="39"/>
      <c r="M40" s="39"/>
      <c r="N40" s="39"/>
      <c r="O40" s="39"/>
      <c r="P40" s="41" t="n">
        <v>24425700</v>
      </c>
      <c r="Q40" s="41" t="n">
        <v>4396626</v>
      </c>
      <c r="R40" s="41" t="n">
        <v>0</v>
      </c>
      <c r="S40" s="41" t="n">
        <v>0</v>
      </c>
      <c r="T40" s="41" t="n">
        <v>0</v>
      </c>
      <c r="U40" s="41" t="n">
        <f aca="false">K40-P40</f>
        <v>-24425700</v>
      </c>
      <c r="V40" s="41" t="n">
        <f aca="false">L40-Q40</f>
        <v>-4396626</v>
      </c>
      <c r="W40" s="41" t="n">
        <f aca="false">M40-R40</f>
        <v>0</v>
      </c>
      <c r="X40" s="41" t="n">
        <f aca="false">N40-S40</f>
        <v>0</v>
      </c>
      <c r="Y40" s="41" t="n">
        <f aca="false">O40-T40</f>
        <v>0</v>
      </c>
      <c r="Z40" s="38" t="s">
        <v>242</v>
      </c>
      <c r="AA40" s="38" t="s">
        <v>241</v>
      </c>
      <c r="AB40" s="38" t="s">
        <v>54</v>
      </c>
      <c r="AC40" s="39" t="s">
        <v>243</v>
      </c>
    </row>
    <row r="41" customFormat="false" ht="15" hidden="false" customHeight="false" outlineLevel="0" collapsed="false">
      <c r="A41" s="38" t="s">
        <v>236</v>
      </c>
      <c r="B41" s="40" t="n">
        <v>42948</v>
      </c>
      <c r="C41" s="40" t="n">
        <v>42948</v>
      </c>
      <c r="D41" s="38" t="s">
        <v>237</v>
      </c>
      <c r="E41" s="39" t="s">
        <v>286</v>
      </c>
      <c r="F41" s="39" t="s">
        <v>287</v>
      </c>
      <c r="G41" s="38" t="s">
        <v>285</v>
      </c>
      <c r="H41" s="38" t="s">
        <v>241</v>
      </c>
      <c r="I41" s="41" t="n">
        <v>18</v>
      </c>
      <c r="J41" s="39"/>
      <c r="K41" s="39"/>
      <c r="L41" s="39"/>
      <c r="M41" s="39"/>
      <c r="N41" s="39"/>
      <c r="O41" s="39"/>
      <c r="P41" s="41" t="n">
        <v>2654080</v>
      </c>
      <c r="Q41" s="41" t="n">
        <v>477734.4</v>
      </c>
      <c r="R41" s="41" t="n">
        <v>0</v>
      </c>
      <c r="S41" s="41" t="n">
        <v>0</v>
      </c>
      <c r="T41" s="41" t="n">
        <v>0</v>
      </c>
      <c r="U41" s="41" t="n">
        <f aca="false">K41-P41</f>
        <v>-2654080</v>
      </c>
      <c r="V41" s="41" t="n">
        <f aca="false">L41-Q41</f>
        <v>-477734.4</v>
      </c>
      <c r="W41" s="41" t="n">
        <f aca="false">M41-R41</f>
        <v>0</v>
      </c>
      <c r="X41" s="41" t="n">
        <f aca="false">N41-S41</f>
        <v>0</v>
      </c>
      <c r="Y41" s="41" t="n">
        <f aca="false">O41-T41</f>
        <v>0</v>
      </c>
      <c r="Z41" s="38" t="s">
        <v>242</v>
      </c>
      <c r="AA41" s="38" t="s">
        <v>241</v>
      </c>
      <c r="AB41" s="38" t="s">
        <v>54</v>
      </c>
      <c r="AC41" s="39" t="s">
        <v>243</v>
      </c>
    </row>
    <row r="42" customFormat="false" ht="15" hidden="false" customHeight="false" outlineLevel="0" collapsed="false">
      <c r="A42" s="38" t="s">
        <v>236</v>
      </c>
      <c r="B42" s="40" t="n">
        <v>42979</v>
      </c>
      <c r="C42" s="40" t="n">
        <v>42979</v>
      </c>
      <c r="D42" s="38" t="s">
        <v>237</v>
      </c>
      <c r="E42" s="39" t="s">
        <v>308</v>
      </c>
      <c r="F42" s="39" t="s">
        <v>298</v>
      </c>
      <c r="G42" s="38" t="s">
        <v>240</v>
      </c>
      <c r="H42" s="38" t="s">
        <v>241</v>
      </c>
      <c r="I42" s="41" t="n">
        <v>18</v>
      </c>
      <c r="J42" s="39"/>
      <c r="K42" s="39"/>
      <c r="L42" s="39"/>
      <c r="M42" s="39"/>
      <c r="N42" s="39"/>
      <c r="O42" s="39"/>
      <c r="P42" s="41" t="n">
        <v>896000</v>
      </c>
      <c r="Q42" s="41" t="n">
        <v>161280</v>
      </c>
      <c r="R42" s="41" t="n">
        <v>0</v>
      </c>
      <c r="S42" s="41" t="n">
        <v>0</v>
      </c>
      <c r="T42" s="41" t="n">
        <v>0</v>
      </c>
      <c r="U42" s="41" t="n">
        <f aca="false">K42-P42</f>
        <v>-896000</v>
      </c>
      <c r="V42" s="41" t="n">
        <f aca="false">L42-Q42</f>
        <v>-161280</v>
      </c>
      <c r="W42" s="41" t="n">
        <f aca="false">M42-R42</f>
        <v>0</v>
      </c>
      <c r="X42" s="41" t="n">
        <f aca="false">N42-S42</f>
        <v>0</v>
      </c>
      <c r="Y42" s="41" t="n">
        <f aca="false">O42-T42</f>
        <v>0</v>
      </c>
      <c r="Z42" s="38" t="s">
        <v>242</v>
      </c>
      <c r="AA42" s="38" t="s">
        <v>241</v>
      </c>
      <c r="AB42" s="38" t="s">
        <v>54</v>
      </c>
      <c r="AC42" s="39" t="s">
        <v>243</v>
      </c>
    </row>
    <row r="43" customFormat="false" ht="15" hidden="false" customHeight="false" outlineLevel="0" collapsed="false">
      <c r="A43" s="38" t="s">
        <v>236</v>
      </c>
      <c r="B43" s="40" t="n">
        <v>42979</v>
      </c>
      <c r="C43" s="40" t="n">
        <v>42979</v>
      </c>
      <c r="D43" s="38" t="s">
        <v>237</v>
      </c>
      <c r="E43" s="39" t="s">
        <v>294</v>
      </c>
      <c r="F43" s="39" t="s">
        <v>295</v>
      </c>
      <c r="G43" s="38" t="s">
        <v>296</v>
      </c>
      <c r="H43" s="38" t="s">
        <v>241</v>
      </c>
      <c r="I43" s="41" t="n">
        <v>18</v>
      </c>
      <c r="J43" s="39"/>
      <c r="K43" s="39"/>
      <c r="L43" s="39"/>
      <c r="M43" s="39"/>
      <c r="N43" s="39"/>
      <c r="O43" s="39"/>
      <c r="P43" s="41" t="n">
        <v>394520.4</v>
      </c>
      <c r="Q43" s="41" t="n">
        <v>71013.6</v>
      </c>
      <c r="R43" s="41" t="n">
        <v>0</v>
      </c>
      <c r="S43" s="41" t="n">
        <v>0</v>
      </c>
      <c r="T43" s="41" t="n">
        <v>0</v>
      </c>
      <c r="U43" s="41" t="n">
        <f aca="false">K43-P43</f>
        <v>-394520.4</v>
      </c>
      <c r="V43" s="41" t="n">
        <f aca="false">L43-Q43</f>
        <v>-71013.6</v>
      </c>
      <c r="W43" s="41" t="n">
        <f aca="false">M43-R43</f>
        <v>0</v>
      </c>
      <c r="X43" s="41" t="n">
        <f aca="false">N43-S43</f>
        <v>0</v>
      </c>
      <c r="Y43" s="41" t="n">
        <f aca="false">O43-T43</f>
        <v>0</v>
      </c>
      <c r="Z43" s="38" t="s">
        <v>242</v>
      </c>
      <c r="AA43" s="38" t="s">
        <v>241</v>
      </c>
      <c r="AB43" s="38" t="s">
        <v>54</v>
      </c>
      <c r="AC43" s="39" t="s">
        <v>243</v>
      </c>
    </row>
    <row r="44" customFormat="false" ht="15" hidden="false" customHeight="false" outlineLevel="0" collapsed="false">
      <c r="A44" s="38" t="s">
        <v>236</v>
      </c>
      <c r="B44" s="40" t="n">
        <v>42979</v>
      </c>
      <c r="C44" s="40" t="n">
        <v>42979</v>
      </c>
      <c r="D44" s="38" t="s">
        <v>237</v>
      </c>
      <c r="E44" s="39" t="s">
        <v>261</v>
      </c>
      <c r="F44" s="39" t="s">
        <v>262</v>
      </c>
      <c r="G44" s="38" t="s">
        <v>263</v>
      </c>
      <c r="H44" s="38" t="s">
        <v>241</v>
      </c>
      <c r="I44" s="41" t="n">
        <v>18</v>
      </c>
      <c r="J44" s="39"/>
      <c r="K44" s="39"/>
      <c r="L44" s="39"/>
      <c r="M44" s="39"/>
      <c r="N44" s="39"/>
      <c r="O44" s="39"/>
      <c r="P44" s="41" t="n">
        <v>3101440.4</v>
      </c>
      <c r="Q44" s="41" t="n">
        <v>558259.2</v>
      </c>
      <c r="R44" s="41" t="n">
        <v>0</v>
      </c>
      <c r="S44" s="41" t="n">
        <v>0</v>
      </c>
      <c r="T44" s="41" t="n">
        <v>0</v>
      </c>
      <c r="U44" s="41" t="n">
        <f aca="false">K44-P44</f>
        <v>-3101440.4</v>
      </c>
      <c r="V44" s="41" t="n">
        <f aca="false">L44-Q44</f>
        <v>-558259.2</v>
      </c>
      <c r="W44" s="41" t="n">
        <f aca="false">M44-R44</f>
        <v>0</v>
      </c>
      <c r="X44" s="41" t="n">
        <f aca="false">N44-S44</f>
        <v>0</v>
      </c>
      <c r="Y44" s="41" t="n">
        <f aca="false">O44-T44</f>
        <v>0</v>
      </c>
      <c r="Z44" s="38" t="s">
        <v>242</v>
      </c>
      <c r="AA44" s="38" t="s">
        <v>241</v>
      </c>
      <c r="AB44" s="38" t="s">
        <v>54</v>
      </c>
      <c r="AC44" s="39" t="s">
        <v>243</v>
      </c>
    </row>
    <row r="45" customFormat="false" ht="15" hidden="false" customHeight="false" outlineLevel="0" collapsed="false">
      <c r="A45" s="38" t="s">
        <v>236</v>
      </c>
      <c r="B45" s="40" t="n">
        <v>42979</v>
      </c>
      <c r="C45" s="40" t="n">
        <v>42979</v>
      </c>
      <c r="D45" s="38" t="s">
        <v>237</v>
      </c>
      <c r="E45" s="39" t="s">
        <v>266</v>
      </c>
      <c r="F45" s="39" t="s">
        <v>267</v>
      </c>
      <c r="G45" s="38" t="s">
        <v>263</v>
      </c>
      <c r="H45" s="38" t="s">
        <v>241</v>
      </c>
      <c r="I45" s="41" t="n">
        <v>18</v>
      </c>
      <c r="J45" s="39"/>
      <c r="K45" s="39"/>
      <c r="L45" s="39"/>
      <c r="M45" s="39"/>
      <c r="N45" s="39"/>
      <c r="O45" s="39"/>
      <c r="P45" s="41" t="n">
        <v>7157170.4</v>
      </c>
      <c r="Q45" s="41" t="n">
        <v>1288290.6</v>
      </c>
      <c r="R45" s="41" t="n">
        <v>0</v>
      </c>
      <c r="S45" s="41" t="n">
        <v>0</v>
      </c>
      <c r="T45" s="41" t="n">
        <v>0</v>
      </c>
      <c r="U45" s="41" t="n">
        <f aca="false">K45-P45</f>
        <v>-7157170.4</v>
      </c>
      <c r="V45" s="41" t="n">
        <f aca="false">L45-Q45</f>
        <v>-1288290.6</v>
      </c>
      <c r="W45" s="41" t="n">
        <f aca="false">M45-R45</f>
        <v>0</v>
      </c>
      <c r="X45" s="41" t="n">
        <f aca="false">N45-S45</f>
        <v>0</v>
      </c>
      <c r="Y45" s="41" t="n">
        <f aca="false">O45-T45</f>
        <v>0</v>
      </c>
      <c r="Z45" s="38" t="s">
        <v>242</v>
      </c>
      <c r="AA45" s="38" t="s">
        <v>241</v>
      </c>
      <c r="AB45" s="38" t="s">
        <v>54</v>
      </c>
      <c r="AC45" s="39" t="s">
        <v>243</v>
      </c>
    </row>
    <row r="46" customFormat="false" ht="15" hidden="false" customHeight="false" outlineLevel="0" collapsed="false">
      <c r="A46" s="38" t="s">
        <v>236</v>
      </c>
      <c r="B46" s="40" t="n">
        <v>42979</v>
      </c>
      <c r="C46" s="40" t="n">
        <v>42979</v>
      </c>
      <c r="D46" s="38" t="s">
        <v>237</v>
      </c>
      <c r="E46" s="39" t="s">
        <v>271</v>
      </c>
      <c r="F46" s="39" t="s">
        <v>272</v>
      </c>
      <c r="G46" s="38" t="s">
        <v>270</v>
      </c>
      <c r="H46" s="38" t="s">
        <v>241</v>
      </c>
      <c r="I46" s="41" t="n">
        <v>18</v>
      </c>
      <c r="J46" s="39"/>
      <c r="K46" s="39"/>
      <c r="L46" s="39"/>
      <c r="M46" s="39"/>
      <c r="N46" s="39"/>
      <c r="O46" s="39"/>
      <c r="P46" s="41" t="n">
        <v>1409900</v>
      </c>
      <c r="Q46" s="41" t="n">
        <v>253782</v>
      </c>
      <c r="R46" s="41" t="n">
        <v>0</v>
      </c>
      <c r="S46" s="41" t="n">
        <v>0</v>
      </c>
      <c r="T46" s="41" t="n">
        <v>0</v>
      </c>
      <c r="U46" s="41" t="n">
        <f aca="false">K46-P46</f>
        <v>-1409900</v>
      </c>
      <c r="V46" s="41" t="n">
        <f aca="false">L46-Q46</f>
        <v>-253782</v>
      </c>
      <c r="W46" s="41" t="n">
        <f aca="false">M46-R46</f>
        <v>0</v>
      </c>
      <c r="X46" s="41" t="n">
        <f aca="false">N46-S46</f>
        <v>0</v>
      </c>
      <c r="Y46" s="41" t="n">
        <f aca="false">O46-T46</f>
        <v>0</v>
      </c>
      <c r="Z46" s="38" t="s">
        <v>242</v>
      </c>
      <c r="AA46" s="38" t="s">
        <v>241</v>
      </c>
      <c r="AB46" s="38" t="s">
        <v>54</v>
      </c>
      <c r="AC46" s="39" t="s">
        <v>243</v>
      </c>
    </row>
    <row r="47" customFormat="false" ht="15" hidden="false" customHeight="false" outlineLevel="0" collapsed="false">
      <c r="A47" s="38" t="s">
        <v>236</v>
      </c>
      <c r="B47" s="40" t="n">
        <v>42979</v>
      </c>
      <c r="C47" s="40" t="n">
        <v>42979</v>
      </c>
      <c r="D47" s="38" t="s">
        <v>237</v>
      </c>
      <c r="E47" s="39" t="s">
        <v>271</v>
      </c>
      <c r="F47" s="39" t="s">
        <v>272</v>
      </c>
      <c r="G47" s="38" t="s">
        <v>240</v>
      </c>
      <c r="H47" s="38" t="s">
        <v>241</v>
      </c>
      <c r="I47" s="41" t="n">
        <v>18</v>
      </c>
      <c r="J47" s="39"/>
      <c r="K47" s="39"/>
      <c r="L47" s="39"/>
      <c r="M47" s="39"/>
      <c r="N47" s="39"/>
      <c r="O47" s="39"/>
      <c r="P47" s="41" t="n">
        <v>18604120.4</v>
      </c>
      <c r="Q47" s="41" t="n">
        <v>3348741.6</v>
      </c>
      <c r="R47" s="41" t="n">
        <v>0</v>
      </c>
      <c r="S47" s="41" t="n">
        <v>0</v>
      </c>
      <c r="T47" s="41" t="n">
        <v>0</v>
      </c>
      <c r="U47" s="41" t="n">
        <f aca="false">K47-P47</f>
        <v>-18604120.4</v>
      </c>
      <c r="V47" s="41" t="n">
        <f aca="false">L47-Q47</f>
        <v>-3348741.6</v>
      </c>
      <c r="W47" s="41" t="n">
        <f aca="false">M47-R47</f>
        <v>0</v>
      </c>
      <c r="X47" s="41" t="n">
        <f aca="false">N47-S47</f>
        <v>0</v>
      </c>
      <c r="Y47" s="41" t="n">
        <f aca="false">O47-T47</f>
        <v>0</v>
      </c>
      <c r="Z47" s="38" t="s">
        <v>242</v>
      </c>
      <c r="AA47" s="38" t="s">
        <v>241</v>
      </c>
      <c r="AB47" s="38" t="s">
        <v>54</v>
      </c>
      <c r="AC47" s="39" t="s">
        <v>243</v>
      </c>
    </row>
    <row r="48" customFormat="false" ht="15" hidden="false" customHeight="false" outlineLevel="0" collapsed="false">
      <c r="A48" s="38" t="s">
        <v>236</v>
      </c>
      <c r="B48" s="40" t="n">
        <v>42979</v>
      </c>
      <c r="C48" s="40" t="n">
        <v>42979</v>
      </c>
      <c r="D48" s="38" t="s">
        <v>237</v>
      </c>
      <c r="E48" s="39" t="s">
        <v>309</v>
      </c>
      <c r="F48" s="39" t="s">
        <v>310</v>
      </c>
      <c r="G48" s="38" t="s">
        <v>277</v>
      </c>
      <c r="H48" s="38" t="s">
        <v>241</v>
      </c>
      <c r="I48" s="41" t="n">
        <v>18</v>
      </c>
      <c r="J48" s="39"/>
      <c r="K48" s="39"/>
      <c r="L48" s="39"/>
      <c r="M48" s="39"/>
      <c r="N48" s="39"/>
      <c r="O48" s="39"/>
      <c r="P48" s="41" t="n">
        <v>1658039.8</v>
      </c>
      <c r="Q48" s="41" t="n">
        <v>298447.2</v>
      </c>
      <c r="R48" s="41" t="n">
        <v>0</v>
      </c>
      <c r="S48" s="41" t="n">
        <v>0</v>
      </c>
      <c r="T48" s="41" t="n">
        <v>0</v>
      </c>
      <c r="U48" s="41" t="n">
        <f aca="false">K48-P48</f>
        <v>-1658039.8</v>
      </c>
      <c r="V48" s="41" t="n">
        <f aca="false">L48-Q48</f>
        <v>-298447.2</v>
      </c>
      <c r="W48" s="41" t="n">
        <f aca="false">M48-R48</f>
        <v>0</v>
      </c>
      <c r="X48" s="41" t="n">
        <f aca="false">N48-S48</f>
        <v>0</v>
      </c>
      <c r="Y48" s="41" t="n">
        <f aca="false">O48-T48</f>
        <v>0</v>
      </c>
      <c r="Z48" s="38" t="s">
        <v>242</v>
      </c>
      <c r="AA48" s="38" t="s">
        <v>241</v>
      </c>
      <c r="AB48" s="38" t="s">
        <v>54</v>
      </c>
      <c r="AC48" s="39" t="s">
        <v>243</v>
      </c>
    </row>
    <row r="49" customFormat="false" ht="15" hidden="false" customHeight="false" outlineLevel="0" collapsed="false">
      <c r="A49" s="38" t="s">
        <v>236</v>
      </c>
      <c r="B49" s="40" t="n">
        <v>42979</v>
      </c>
      <c r="C49" s="40" t="n">
        <v>42979</v>
      </c>
      <c r="D49" s="38" t="s">
        <v>237</v>
      </c>
      <c r="E49" s="39" t="s">
        <v>311</v>
      </c>
      <c r="F49" s="39" t="s">
        <v>312</v>
      </c>
      <c r="G49" s="38" t="s">
        <v>307</v>
      </c>
      <c r="H49" s="38" t="s">
        <v>241</v>
      </c>
      <c r="I49" s="41" t="n">
        <v>18</v>
      </c>
      <c r="J49" s="39"/>
      <c r="K49" s="39"/>
      <c r="L49" s="39"/>
      <c r="M49" s="39"/>
      <c r="N49" s="39"/>
      <c r="O49" s="39"/>
      <c r="P49" s="41" t="n">
        <v>7551060.2</v>
      </c>
      <c r="Q49" s="41" t="n">
        <v>1359190.8</v>
      </c>
      <c r="R49" s="41" t="n">
        <v>0</v>
      </c>
      <c r="S49" s="41" t="n">
        <v>0</v>
      </c>
      <c r="T49" s="41" t="n">
        <v>0</v>
      </c>
      <c r="U49" s="41" t="n">
        <f aca="false">K49-P49</f>
        <v>-7551060.2</v>
      </c>
      <c r="V49" s="41" t="n">
        <f aca="false">L49-Q49</f>
        <v>-1359190.8</v>
      </c>
      <c r="W49" s="41" t="n">
        <f aca="false">M49-R49</f>
        <v>0</v>
      </c>
      <c r="X49" s="41" t="n">
        <f aca="false">N49-S49</f>
        <v>0</v>
      </c>
      <c r="Y49" s="41" t="n">
        <f aca="false">O49-T49</f>
        <v>0</v>
      </c>
      <c r="Z49" s="38" t="s">
        <v>242</v>
      </c>
      <c r="AA49" s="38" t="s">
        <v>241</v>
      </c>
      <c r="AB49" s="38" t="s">
        <v>54</v>
      </c>
      <c r="AC49" s="39" t="s">
        <v>243</v>
      </c>
    </row>
    <row r="50" customFormat="false" ht="15" hidden="false" customHeight="false" outlineLevel="0" collapsed="false">
      <c r="A50" s="38" t="s">
        <v>236</v>
      </c>
      <c r="B50" s="40" t="n">
        <v>42979</v>
      </c>
      <c r="C50" s="40" t="n">
        <v>42979</v>
      </c>
      <c r="D50" s="38" t="s">
        <v>237</v>
      </c>
      <c r="E50" s="39" t="s">
        <v>281</v>
      </c>
      <c r="F50" s="39" t="s">
        <v>282</v>
      </c>
      <c r="G50" s="38" t="s">
        <v>280</v>
      </c>
      <c r="H50" s="38" t="s">
        <v>241</v>
      </c>
      <c r="I50" s="41" t="n">
        <v>18</v>
      </c>
      <c r="J50" s="39"/>
      <c r="K50" s="39"/>
      <c r="L50" s="39"/>
      <c r="M50" s="39"/>
      <c r="N50" s="39"/>
      <c r="O50" s="39"/>
      <c r="P50" s="41" t="n">
        <v>7590879.6</v>
      </c>
      <c r="Q50" s="41" t="n">
        <v>1366358.4</v>
      </c>
      <c r="R50" s="41" t="n">
        <v>0</v>
      </c>
      <c r="S50" s="41" t="n">
        <v>0</v>
      </c>
      <c r="T50" s="41" t="n">
        <v>0</v>
      </c>
      <c r="U50" s="41" t="n">
        <f aca="false">K50-P50</f>
        <v>-7590879.6</v>
      </c>
      <c r="V50" s="41" t="n">
        <f aca="false">L50-Q50</f>
        <v>-1366358.4</v>
      </c>
      <c r="W50" s="41" t="n">
        <f aca="false">M50-R50</f>
        <v>0</v>
      </c>
      <c r="X50" s="41" t="n">
        <f aca="false">N50-S50</f>
        <v>0</v>
      </c>
      <c r="Y50" s="41" t="n">
        <f aca="false">O50-T50</f>
        <v>0</v>
      </c>
      <c r="Z50" s="38" t="s">
        <v>242</v>
      </c>
      <c r="AA50" s="38" t="s">
        <v>241</v>
      </c>
      <c r="AB50" s="38" t="s">
        <v>54</v>
      </c>
      <c r="AC50" s="39" t="s">
        <v>243</v>
      </c>
    </row>
    <row r="51" customFormat="false" ht="15" hidden="false" customHeight="false" outlineLevel="0" collapsed="false">
      <c r="A51" s="38" t="s">
        <v>236</v>
      </c>
      <c r="B51" s="40" t="n">
        <v>42979</v>
      </c>
      <c r="C51" s="40" t="n">
        <v>42979</v>
      </c>
      <c r="D51" s="38" t="s">
        <v>237</v>
      </c>
      <c r="E51" s="39" t="s">
        <v>283</v>
      </c>
      <c r="F51" s="39" t="s">
        <v>284</v>
      </c>
      <c r="G51" s="38" t="s">
        <v>285</v>
      </c>
      <c r="H51" s="38" t="s">
        <v>241</v>
      </c>
      <c r="I51" s="41" t="n">
        <v>18</v>
      </c>
      <c r="J51" s="39"/>
      <c r="K51" s="39"/>
      <c r="L51" s="39"/>
      <c r="M51" s="39"/>
      <c r="N51" s="39"/>
      <c r="O51" s="39"/>
      <c r="P51" s="41" t="n">
        <v>2020400</v>
      </c>
      <c r="Q51" s="41" t="n">
        <v>363672</v>
      </c>
      <c r="R51" s="41" t="n">
        <v>0</v>
      </c>
      <c r="S51" s="41" t="n">
        <v>0</v>
      </c>
      <c r="T51" s="41" t="n">
        <v>0</v>
      </c>
      <c r="U51" s="41" t="n">
        <f aca="false">K51-P51</f>
        <v>-2020400</v>
      </c>
      <c r="V51" s="41" t="n">
        <f aca="false">L51-Q51</f>
        <v>-363672</v>
      </c>
      <c r="W51" s="41" t="n">
        <f aca="false">M51-R51</f>
        <v>0</v>
      </c>
      <c r="X51" s="41" t="n">
        <f aca="false">N51-S51</f>
        <v>0</v>
      </c>
      <c r="Y51" s="41" t="n">
        <f aca="false">O51-T51</f>
        <v>0</v>
      </c>
      <c r="Z51" s="38" t="s">
        <v>242</v>
      </c>
      <c r="AA51" s="38" t="s">
        <v>241</v>
      </c>
      <c r="AB51" s="38" t="s">
        <v>54</v>
      </c>
      <c r="AC51" s="39" t="s">
        <v>243</v>
      </c>
    </row>
    <row r="52" customFormat="false" ht="15" hidden="false" customHeight="false" outlineLevel="0" collapsed="false">
      <c r="A52" s="38" t="s">
        <v>236</v>
      </c>
      <c r="B52" s="40" t="n">
        <v>42979</v>
      </c>
      <c r="C52" s="40" t="n">
        <v>42979</v>
      </c>
      <c r="D52" s="38" t="s">
        <v>237</v>
      </c>
      <c r="E52" s="39" t="s">
        <v>283</v>
      </c>
      <c r="F52" s="39" t="s">
        <v>284</v>
      </c>
      <c r="G52" s="38" t="s">
        <v>280</v>
      </c>
      <c r="H52" s="38" t="s">
        <v>241</v>
      </c>
      <c r="I52" s="41" t="n">
        <v>18</v>
      </c>
      <c r="J52" s="39"/>
      <c r="K52" s="39"/>
      <c r="L52" s="39"/>
      <c r="M52" s="39"/>
      <c r="N52" s="39"/>
      <c r="O52" s="39"/>
      <c r="P52" s="41" t="n">
        <v>8258500</v>
      </c>
      <c r="Q52" s="41" t="n">
        <v>1486530</v>
      </c>
      <c r="R52" s="41" t="n">
        <v>0</v>
      </c>
      <c r="S52" s="41" t="n">
        <v>0</v>
      </c>
      <c r="T52" s="41" t="n">
        <v>0</v>
      </c>
      <c r="U52" s="41" t="n">
        <f aca="false">K52-P52</f>
        <v>-8258500</v>
      </c>
      <c r="V52" s="41" t="n">
        <f aca="false">L52-Q52</f>
        <v>-1486530</v>
      </c>
      <c r="W52" s="41" t="n">
        <f aca="false">M52-R52</f>
        <v>0</v>
      </c>
      <c r="X52" s="41" t="n">
        <f aca="false">N52-S52</f>
        <v>0</v>
      </c>
      <c r="Y52" s="41" t="n">
        <f aca="false">O52-T52</f>
        <v>0</v>
      </c>
      <c r="Z52" s="38" t="s">
        <v>242</v>
      </c>
      <c r="AA52" s="38" t="s">
        <v>241</v>
      </c>
      <c r="AB52" s="38" t="s">
        <v>54</v>
      </c>
      <c r="AC52" s="39" t="s">
        <v>243</v>
      </c>
    </row>
    <row r="53" customFormat="false" ht="15" hidden="false" customHeight="false" outlineLevel="0" collapsed="false">
      <c r="A53" s="38" t="s">
        <v>236</v>
      </c>
      <c r="B53" s="40" t="n">
        <v>42979</v>
      </c>
      <c r="C53" s="40" t="n">
        <v>42979</v>
      </c>
      <c r="D53" s="38" t="s">
        <v>237</v>
      </c>
      <c r="E53" s="39" t="s">
        <v>288</v>
      </c>
      <c r="F53" s="39" t="s">
        <v>284</v>
      </c>
      <c r="G53" s="38" t="s">
        <v>285</v>
      </c>
      <c r="H53" s="38" t="s">
        <v>241</v>
      </c>
      <c r="I53" s="41" t="n">
        <v>18</v>
      </c>
      <c r="J53" s="39"/>
      <c r="K53" s="39"/>
      <c r="L53" s="39"/>
      <c r="M53" s="39"/>
      <c r="N53" s="39"/>
      <c r="O53" s="39"/>
      <c r="P53" s="41" t="n">
        <v>2163200</v>
      </c>
      <c r="Q53" s="41" t="n">
        <v>389376</v>
      </c>
      <c r="R53" s="41" t="n">
        <v>0</v>
      </c>
      <c r="S53" s="41" t="n">
        <v>0</v>
      </c>
      <c r="T53" s="41" t="n">
        <v>0</v>
      </c>
      <c r="U53" s="41" t="n">
        <f aca="false">K53-P53</f>
        <v>-2163200</v>
      </c>
      <c r="V53" s="41" t="n">
        <f aca="false">L53-Q53</f>
        <v>-389376</v>
      </c>
      <c r="W53" s="41" t="n">
        <f aca="false">M53-R53</f>
        <v>0</v>
      </c>
      <c r="X53" s="41" t="n">
        <f aca="false">N53-S53</f>
        <v>0</v>
      </c>
      <c r="Y53" s="41" t="n">
        <f aca="false">O53-T53</f>
        <v>0</v>
      </c>
      <c r="Z53" s="38" t="s">
        <v>242</v>
      </c>
      <c r="AA53" s="38" t="s">
        <v>241</v>
      </c>
      <c r="AB53" s="38" t="s">
        <v>54</v>
      </c>
      <c r="AC53" s="39" t="s">
        <v>243</v>
      </c>
    </row>
    <row r="54" customFormat="false" ht="15" hidden="false" customHeight="false" outlineLevel="0" collapsed="false">
      <c r="A54" s="38" t="s">
        <v>236</v>
      </c>
      <c r="B54" s="40" t="n">
        <v>43009</v>
      </c>
      <c r="C54" s="40" t="n">
        <v>43009</v>
      </c>
      <c r="D54" s="38" t="s">
        <v>237</v>
      </c>
      <c r="E54" s="39" t="s">
        <v>290</v>
      </c>
      <c r="F54" s="39" t="s">
        <v>291</v>
      </c>
      <c r="G54" s="38" t="s">
        <v>240</v>
      </c>
      <c r="H54" s="38" t="s">
        <v>241</v>
      </c>
      <c r="I54" s="41" t="n">
        <v>18</v>
      </c>
      <c r="J54" s="39"/>
      <c r="K54" s="39"/>
      <c r="L54" s="39"/>
      <c r="M54" s="39"/>
      <c r="N54" s="39"/>
      <c r="O54" s="39"/>
      <c r="P54" s="41" t="n">
        <v>4850360.2</v>
      </c>
      <c r="Q54" s="41" t="n">
        <v>873064.8</v>
      </c>
      <c r="R54" s="41" t="n">
        <v>0</v>
      </c>
      <c r="S54" s="41" t="n">
        <v>0</v>
      </c>
      <c r="T54" s="41" t="n">
        <v>0</v>
      </c>
      <c r="U54" s="41" t="n">
        <f aca="false">K54-P54</f>
        <v>-4850360.2</v>
      </c>
      <c r="V54" s="41" t="n">
        <f aca="false">L54-Q54</f>
        <v>-873064.8</v>
      </c>
      <c r="W54" s="41" t="n">
        <f aca="false">M54-R54</f>
        <v>0</v>
      </c>
      <c r="X54" s="41" t="n">
        <f aca="false">N54-S54</f>
        <v>0</v>
      </c>
      <c r="Y54" s="41" t="n">
        <f aca="false">O54-T54</f>
        <v>0</v>
      </c>
      <c r="Z54" s="38" t="s">
        <v>242</v>
      </c>
      <c r="AA54" s="38" t="s">
        <v>241</v>
      </c>
      <c r="AB54" s="38" t="s">
        <v>54</v>
      </c>
      <c r="AC54" s="39" t="s">
        <v>243</v>
      </c>
    </row>
    <row r="55" customFormat="false" ht="15" hidden="false" customHeight="false" outlineLevel="0" collapsed="false">
      <c r="A55" s="38" t="s">
        <v>236</v>
      </c>
      <c r="B55" s="40" t="n">
        <v>43009</v>
      </c>
      <c r="C55" s="40" t="n">
        <v>43009</v>
      </c>
      <c r="D55" s="38" t="s">
        <v>237</v>
      </c>
      <c r="E55" s="39" t="s">
        <v>313</v>
      </c>
      <c r="F55" s="39" t="s">
        <v>314</v>
      </c>
      <c r="G55" s="38" t="s">
        <v>249</v>
      </c>
      <c r="H55" s="38" t="s">
        <v>241</v>
      </c>
      <c r="I55" s="41" t="n">
        <v>18</v>
      </c>
      <c r="J55" s="39"/>
      <c r="K55" s="39"/>
      <c r="L55" s="39"/>
      <c r="M55" s="39"/>
      <c r="N55" s="39"/>
      <c r="O55" s="39"/>
      <c r="P55" s="41" t="n">
        <v>2140679.6</v>
      </c>
      <c r="Q55" s="41" t="n">
        <v>385322.4</v>
      </c>
      <c r="R55" s="41" t="n">
        <v>0</v>
      </c>
      <c r="S55" s="41" t="n">
        <v>0</v>
      </c>
      <c r="T55" s="41" t="n">
        <v>0</v>
      </c>
      <c r="U55" s="41" t="n">
        <f aca="false">K55-P55</f>
        <v>-2140679.6</v>
      </c>
      <c r="V55" s="41" t="n">
        <f aca="false">L55-Q55</f>
        <v>-385322.4</v>
      </c>
      <c r="W55" s="41" t="n">
        <f aca="false">M55-R55</f>
        <v>0</v>
      </c>
      <c r="X55" s="41" t="n">
        <f aca="false">N55-S55</f>
        <v>0</v>
      </c>
      <c r="Y55" s="41" t="n">
        <f aca="false">O55-T55</f>
        <v>0</v>
      </c>
      <c r="Z55" s="38" t="s">
        <v>242</v>
      </c>
      <c r="AA55" s="38" t="s">
        <v>241</v>
      </c>
      <c r="AB55" s="38" t="s">
        <v>54</v>
      </c>
      <c r="AC55" s="39" t="s">
        <v>243</v>
      </c>
    </row>
    <row r="56" customFormat="false" ht="15" hidden="false" customHeight="false" outlineLevel="0" collapsed="false">
      <c r="A56" s="38" t="s">
        <v>236</v>
      </c>
      <c r="B56" s="40" t="n">
        <v>43009</v>
      </c>
      <c r="C56" s="40" t="n">
        <v>43009</v>
      </c>
      <c r="D56" s="38" t="s">
        <v>237</v>
      </c>
      <c r="E56" s="39" t="s">
        <v>271</v>
      </c>
      <c r="F56" s="39" t="s">
        <v>272</v>
      </c>
      <c r="G56" s="38" t="s">
        <v>270</v>
      </c>
      <c r="H56" s="38" t="s">
        <v>241</v>
      </c>
      <c r="I56" s="41" t="n">
        <v>18</v>
      </c>
      <c r="J56" s="39"/>
      <c r="K56" s="39"/>
      <c r="L56" s="39"/>
      <c r="M56" s="39"/>
      <c r="N56" s="39"/>
      <c r="O56" s="39"/>
      <c r="P56" s="41" t="n">
        <v>7905370</v>
      </c>
      <c r="Q56" s="41" t="n">
        <v>1422966.6</v>
      </c>
      <c r="R56" s="41" t="n">
        <v>0</v>
      </c>
      <c r="S56" s="41" t="n">
        <v>0</v>
      </c>
      <c r="T56" s="41" t="n">
        <v>0</v>
      </c>
      <c r="U56" s="41" t="n">
        <f aca="false">K56-P56</f>
        <v>-7905370</v>
      </c>
      <c r="V56" s="41" t="n">
        <f aca="false">L56-Q56</f>
        <v>-1422966.6</v>
      </c>
      <c r="W56" s="41" t="n">
        <f aca="false">M56-R56</f>
        <v>0</v>
      </c>
      <c r="X56" s="41" t="n">
        <f aca="false">N56-S56</f>
        <v>0</v>
      </c>
      <c r="Y56" s="41" t="n">
        <f aca="false">O56-T56</f>
        <v>0</v>
      </c>
      <c r="Z56" s="38" t="s">
        <v>242</v>
      </c>
      <c r="AA56" s="38" t="s">
        <v>241</v>
      </c>
      <c r="AB56" s="38" t="s">
        <v>54</v>
      </c>
      <c r="AC56" s="39" t="s">
        <v>243</v>
      </c>
    </row>
    <row r="57" customFormat="false" ht="15" hidden="false" customHeight="false" outlineLevel="0" collapsed="false">
      <c r="A57" s="38" t="s">
        <v>236</v>
      </c>
      <c r="B57" s="40" t="n">
        <v>43009</v>
      </c>
      <c r="C57" s="40" t="n">
        <v>43009</v>
      </c>
      <c r="D57" s="38" t="s">
        <v>237</v>
      </c>
      <c r="E57" s="39" t="s">
        <v>271</v>
      </c>
      <c r="F57" s="39" t="s">
        <v>272</v>
      </c>
      <c r="G57" s="38" t="s">
        <v>240</v>
      </c>
      <c r="H57" s="38" t="s">
        <v>241</v>
      </c>
      <c r="I57" s="41" t="n">
        <v>18</v>
      </c>
      <c r="J57" s="39"/>
      <c r="K57" s="39"/>
      <c r="L57" s="39"/>
      <c r="M57" s="39"/>
      <c r="N57" s="39"/>
      <c r="O57" s="39"/>
      <c r="P57" s="41" t="n">
        <v>8772665.3</v>
      </c>
      <c r="Q57" s="41" t="n">
        <v>1579079.7</v>
      </c>
      <c r="R57" s="41" t="n">
        <v>0</v>
      </c>
      <c r="S57" s="41" t="n">
        <v>0</v>
      </c>
      <c r="T57" s="41" t="n">
        <v>0</v>
      </c>
      <c r="U57" s="41" t="n">
        <f aca="false">K57-P57</f>
        <v>-8772665.3</v>
      </c>
      <c r="V57" s="41" t="n">
        <f aca="false">L57-Q57</f>
        <v>-1579079.7</v>
      </c>
      <c r="W57" s="41" t="n">
        <f aca="false">M57-R57</f>
        <v>0</v>
      </c>
      <c r="X57" s="41" t="n">
        <f aca="false">N57-S57</f>
        <v>0</v>
      </c>
      <c r="Y57" s="41" t="n">
        <f aca="false">O57-T57</f>
        <v>0</v>
      </c>
      <c r="Z57" s="38" t="s">
        <v>242</v>
      </c>
      <c r="AA57" s="38" t="s">
        <v>241</v>
      </c>
      <c r="AB57" s="38" t="s">
        <v>54</v>
      </c>
      <c r="AC57" s="39" t="s">
        <v>243</v>
      </c>
    </row>
    <row r="58" customFormat="false" ht="15" hidden="false" customHeight="false" outlineLevel="0" collapsed="false">
      <c r="A58" s="38" t="s">
        <v>236</v>
      </c>
      <c r="B58" s="40" t="n">
        <v>43009</v>
      </c>
      <c r="C58" s="40" t="n">
        <v>43009</v>
      </c>
      <c r="D58" s="38" t="s">
        <v>237</v>
      </c>
      <c r="E58" s="39" t="s">
        <v>311</v>
      </c>
      <c r="F58" s="39" t="s">
        <v>312</v>
      </c>
      <c r="G58" s="38" t="s">
        <v>307</v>
      </c>
      <c r="H58" s="38" t="s">
        <v>241</v>
      </c>
      <c r="I58" s="41" t="n">
        <v>18</v>
      </c>
      <c r="J58" s="39"/>
      <c r="K58" s="39"/>
      <c r="L58" s="39"/>
      <c r="M58" s="39"/>
      <c r="N58" s="39"/>
      <c r="O58" s="39"/>
      <c r="P58" s="41" t="n">
        <v>3563039.8</v>
      </c>
      <c r="Q58" s="41" t="n">
        <v>641347.2</v>
      </c>
      <c r="R58" s="41" t="n">
        <v>0</v>
      </c>
      <c r="S58" s="41" t="n">
        <v>0</v>
      </c>
      <c r="T58" s="41" t="n">
        <v>0</v>
      </c>
      <c r="U58" s="41" t="n">
        <f aca="false">K58-P58</f>
        <v>-3563039.8</v>
      </c>
      <c r="V58" s="41" t="n">
        <f aca="false">L58-Q58</f>
        <v>-641347.2</v>
      </c>
      <c r="W58" s="41" t="n">
        <f aca="false">M58-R58</f>
        <v>0</v>
      </c>
      <c r="X58" s="41" t="n">
        <f aca="false">N58-S58</f>
        <v>0</v>
      </c>
      <c r="Y58" s="41" t="n">
        <f aca="false">O58-T58</f>
        <v>0</v>
      </c>
      <c r="Z58" s="38" t="s">
        <v>242</v>
      </c>
      <c r="AA58" s="38" t="s">
        <v>241</v>
      </c>
      <c r="AB58" s="38" t="s">
        <v>54</v>
      </c>
      <c r="AC58" s="39" t="s">
        <v>243</v>
      </c>
    </row>
    <row r="59" customFormat="false" ht="15" hidden="false" customHeight="false" outlineLevel="0" collapsed="false">
      <c r="A59" s="38" t="s">
        <v>236</v>
      </c>
      <c r="B59" s="40" t="n">
        <v>43009</v>
      </c>
      <c r="C59" s="40" t="n">
        <v>43009</v>
      </c>
      <c r="D59" s="38" t="s">
        <v>237</v>
      </c>
      <c r="E59" s="39" t="s">
        <v>315</v>
      </c>
      <c r="F59" s="39" t="s">
        <v>316</v>
      </c>
      <c r="G59" s="38" t="s">
        <v>307</v>
      </c>
      <c r="H59" s="38" t="s">
        <v>241</v>
      </c>
      <c r="I59" s="41" t="n">
        <v>18</v>
      </c>
      <c r="J59" s="39"/>
      <c r="K59" s="39"/>
      <c r="L59" s="39"/>
      <c r="M59" s="39"/>
      <c r="N59" s="39"/>
      <c r="O59" s="39"/>
      <c r="P59" s="41" t="n">
        <v>825600</v>
      </c>
      <c r="Q59" s="41" t="n">
        <v>148608</v>
      </c>
      <c r="R59" s="41" t="n">
        <v>0</v>
      </c>
      <c r="S59" s="41" t="n">
        <v>0</v>
      </c>
      <c r="T59" s="41" t="n">
        <v>0</v>
      </c>
      <c r="U59" s="41" t="n">
        <f aca="false">K59-P59</f>
        <v>-825600</v>
      </c>
      <c r="V59" s="41" t="n">
        <f aca="false">L59-Q59</f>
        <v>-148608</v>
      </c>
      <c r="W59" s="41" t="n">
        <f aca="false">M59-R59</f>
        <v>0</v>
      </c>
      <c r="X59" s="41" t="n">
        <f aca="false">N59-S59</f>
        <v>0</v>
      </c>
      <c r="Y59" s="41" t="n">
        <f aca="false">O59-T59</f>
        <v>0</v>
      </c>
      <c r="Z59" s="38" t="s">
        <v>242</v>
      </c>
      <c r="AA59" s="38" t="s">
        <v>241</v>
      </c>
      <c r="AB59" s="38" t="s">
        <v>54</v>
      </c>
      <c r="AC59" s="39" t="s">
        <v>243</v>
      </c>
    </row>
    <row r="60" customFormat="false" ht="15" hidden="false" customHeight="false" outlineLevel="0" collapsed="false">
      <c r="A60" s="38" t="s">
        <v>236</v>
      </c>
      <c r="B60" s="40" t="n">
        <v>43009</v>
      </c>
      <c r="C60" s="40" t="n">
        <v>43009</v>
      </c>
      <c r="D60" s="38" t="s">
        <v>237</v>
      </c>
      <c r="E60" s="39" t="s">
        <v>278</v>
      </c>
      <c r="F60" s="39" t="s">
        <v>279</v>
      </c>
      <c r="G60" s="38" t="s">
        <v>280</v>
      </c>
      <c r="H60" s="38" t="s">
        <v>241</v>
      </c>
      <c r="I60" s="41" t="n">
        <v>18</v>
      </c>
      <c r="J60" s="39"/>
      <c r="K60" s="39"/>
      <c r="L60" s="39"/>
      <c r="M60" s="39"/>
      <c r="N60" s="39"/>
      <c r="O60" s="39"/>
      <c r="P60" s="41" t="n">
        <v>7610320.6</v>
      </c>
      <c r="Q60" s="41" t="n">
        <v>1369857.6</v>
      </c>
      <c r="R60" s="41" t="n">
        <v>0</v>
      </c>
      <c r="S60" s="41" t="n">
        <v>0</v>
      </c>
      <c r="T60" s="41" t="n">
        <v>0</v>
      </c>
      <c r="U60" s="41" t="n">
        <f aca="false">K60-P60</f>
        <v>-7610320.6</v>
      </c>
      <c r="V60" s="41" t="n">
        <f aca="false">L60-Q60</f>
        <v>-1369857.6</v>
      </c>
      <c r="W60" s="41" t="n">
        <f aca="false">M60-R60</f>
        <v>0</v>
      </c>
      <c r="X60" s="41" t="n">
        <f aca="false">N60-S60</f>
        <v>0</v>
      </c>
      <c r="Y60" s="41" t="n">
        <f aca="false">O60-T60</f>
        <v>0</v>
      </c>
      <c r="Z60" s="38" t="s">
        <v>242</v>
      </c>
      <c r="AA60" s="38" t="s">
        <v>241</v>
      </c>
      <c r="AB60" s="38" t="s">
        <v>54</v>
      </c>
      <c r="AC60" s="39" t="s">
        <v>243</v>
      </c>
    </row>
    <row r="61" customFormat="false" ht="15" hidden="false" customHeight="false" outlineLevel="0" collapsed="false">
      <c r="A61" s="38" t="s">
        <v>236</v>
      </c>
      <c r="B61" s="40" t="n">
        <v>43009</v>
      </c>
      <c r="C61" s="40" t="n">
        <v>43009</v>
      </c>
      <c r="D61" s="38" t="s">
        <v>237</v>
      </c>
      <c r="E61" s="39" t="s">
        <v>281</v>
      </c>
      <c r="F61" s="39" t="s">
        <v>282</v>
      </c>
      <c r="G61" s="38" t="s">
        <v>280</v>
      </c>
      <c r="H61" s="38" t="s">
        <v>241</v>
      </c>
      <c r="I61" s="41" t="n">
        <v>18</v>
      </c>
      <c r="J61" s="39"/>
      <c r="K61" s="39"/>
      <c r="L61" s="39"/>
      <c r="M61" s="39"/>
      <c r="N61" s="39"/>
      <c r="O61" s="39"/>
      <c r="P61" s="41" t="n">
        <v>9528240.8</v>
      </c>
      <c r="Q61" s="41" t="n">
        <v>1715083.2</v>
      </c>
      <c r="R61" s="41" t="n">
        <v>0</v>
      </c>
      <c r="S61" s="41" t="n">
        <v>0</v>
      </c>
      <c r="T61" s="41" t="n">
        <v>0</v>
      </c>
      <c r="U61" s="41" t="n">
        <f aca="false">K61-P61</f>
        <v>-9528240.8</v>
      </c>
      <c r="V61" s="41" t="n">
        <f aca="false">L61-Q61</f>
        <v>-1715083.2</v>
      </c>
      <c r="W61" s="41" t="n">
        <f aca="false">M61-R61</f>
        <v>0</v>
      </c>
      <c r="X61" s="41" t="n">
        <f aca="false">N61-S61</f>
        <v>0</v>
      </c>
      <c r="Y61" s="41" t="n">
        <f aca="false">O61-T61</f>
        <v>0</v>
      </c>
      <c r="Z61" s="38" t="s">
        <v>242</v>
      </c>
      <c r="AA61" s="38" t="s">
        <v>241</v>
      </c>
      <c r="AB61" s="38" t="s">
        <v>54</v>
      </c>
      <c r="AC61" s="39" t="s">
        <v>243</v>
      </c>
    </row>
    <row r="62" customFormat="false" ht="15" hidden="false" customHeight="false" outlineLevel="0" collapsed="false">
      <c r="A62" s="38" t="s">
        <v>236</v>
      </c>
      <c r="B62" s="40" t="n">
        <v>43040</v>
      </c>
      <c r="C62" s="40" t="n">
        <v>43040</v>
      </c>
      <c r="D62" s="38" t="s">
        <v>237</v>
      </c>
      <c r="E62" s="39" t="s">
        <v>317</v>
      </c>
      <c r="F62" s="39" t="s">
        <v>318</v>
      </c>
      <c r="G62" s="38" t="s">
        <v>319</v>
      </c>
      <c r="H62" s="38" t="s">
        <v>241</v>
      </c>
      <c r="I62" s="41" t="n">
        <v>18</v>
      </c>
      <c r="J62" s="39"/>
      <c r="K62" s="39"/>
      <c r="L62" s="39"/>
      <c r="M62" s="39"/>
      <c r="N62" s="39"/>
      <c r="O62" s="39"/>
      <c r="P62" s="41" t="n">
        <v>7250.01</v>
      </c>
      <c r="Q62" s="41" t="n">
        <v>0</v>
      </c>
      <c r="R62" s="41" t="n">
        <v>652.5</v>
      </c>
      <c r="S62" s="41" t="n">
        <v>652.5</v>
      </c>
      <c r="T62" s="41" t="n">
        <v>0</v>
      </c>
      <c r="U62" s="41" t="n">
        <f aca="false">K62-P62</f>
        <v>-7250.01</v>
      </c>
      <c r="V62" s="41" t="n">
        <f aca="false">L62-Q62</f>
        <v>0</v>
      </c>
      <c r="W62" s="41" t="n">
        <f aca="false">M62-R62</f>
        <v>-652.5</v>
      </c>
      <c r="X62" s="41" t="n">
        <f aca="false">N62-S62</f>
        <v>-652.5</v>
      </c>
      <c r="Y62" s="41" t="n">
        <f aca="false">O62-T62</f>
        <v>0</v>
      </c>
      <c r="Z62" s="38" t="s">
        <v>242</v>
      </c>
      <c r="AA62" s="38" t="s">
        <v>241</v>
      </c>
      <c r="AB62" s="38" t="s">
        <v>54</v>
      </c>
      <c r="AC62" s="39" t="s">
        <v>243</v>
      </c>
    </row>
    <row r="63" customFormat="false" ht="15" hidden="false" customHeight="false" outlineLevel="0" collapsed="false">
      <c r="A63" s="38" t="s">
        <v>236</v>
      </c>
      <c r="B63" s="40" t="n">
        <v>43040</v>
      </c>
      <c r="C63" s="40" t="n">
        <v>43040</v>
      </c>
      <c r="D63" s="38" t="s">
        <v>237</v>
      </c>
      <c r="E63" s="39" t="s">
        <v>271</v>
      </c>
      <c r="F63" s="39" t="s">
        <v>272</v>
      </c>
      <c r="G63" s="38" t="s">
        <v>270</v>
      </c>
      <c r="H63" s="38" t="s">
        <v>241</v>
      </c>
      <c r="I63" s="41" t="n">
        <v>18</v>
      </c>
      <c r="J63" s="39"/>
      <c r="K63" s="39"/>
      <c r="L63" s="39"/>
      <c r="M63" s="39"/>
      <c r="N63" s="39"/>
      <c r="O63" s="39"/>
      <c r="P63" s="41" t="n">
        <v>15001615</v>
      </c>
      <c r="Q63" s="41" t="n">
        <v>2700290.7</v>
      </c>
      <c r="R63" s="41" t="n">
        <v>0</v>
      </c>
      <c r="S63" s="41" t="n">
        <v>0</v>
      </c>
      <c r="T63" s="41" t="n">
        <v>0</v>
      </c>
      <c r="U63" s="41" t="n">
        <f aca="false">K63-P63</f>
        <v>-15001615</v>
      </c>
      <c r="V63" s="41" t="n">
        <f aca="false">L63-Q63</f>
        <v>-2700290.7</v>
      </c>
      <c r="W63" s="41" t="n">
        <f aca="false">M63-R63</f>
        <v>0</v>
      </c>
      <c r="X63" s="41" t="n">
        <f aca="false">N63-S63</f>
        <v>0</v>
      </c>
      <c r="Y63" s="41" t="n">
        <f aca="false">O63-T63</f>
        <v>0</v>
      </c>
      <c r="Z63" s="38" t="s">
        <v>242</v>
      </c>
      <c r="AA63" s="38" t="s">
        <v>241</v>
      </c>
      <c r="AB63" s="38" t="s">
        <v>54</v>
      </c>
      <c r="AC63" s="39" t="s">
        <v>243</v>
      </c>
    </row>
    <row r="64" customFormat="false" ht="15" hidden="false" customHeight="false" outlineLevel="0" collapsed="false">
      <c r="A64" s="38" t="s">
        <v>236</v>
      </c>
      <c r="B64" s="40" t="n">
        <v>43040</v>
      </c>
      <c r="C64" s="40" t="n">
        <v>43040</v>
      </c>
      <c r="D64" s="38" t="s">
        <v>237</v>
      </c>
      <c r="E64" s="39" t="s">
        <v>273</v>
      </c>
      <c r="F64" s="39" t="s">
        <v>274</v>
      </c>
      <c r="G64" s="38" t="s">
        <v>270</v>
      </c>
      <c r="H64" s="38" t="s">
        <v>241</v>
      </c>
      <c r="I64" s="41" t="n">
        <v>18</v>
      </c>
      <c r="J64" s="39"/>
      <c r="K64" s="39"/>
      <c r="L64" s="39"/>
      <c r="M64" s="39"/>
      <c r="N64" s="39"/>
      <c r="O64" s="39"/>
      <c r="P64" s="41" t="n">
        <v>3186150</v>
      </c>
      <c r="Q64" s="41" t="n">
        <v>573507</v>
      </c>
      <c r="R64" s="41" t="n">
        <v>0</v>
      </c>
      <c r="S64" s="41" t="n">
        <v>0</v>
      </c>
      <c r="T64" s="41" t="n">
        <v>0</v>
      </c>
      <c r="U64" s="41" t="n">
        <f aca="false">K64-P64</f>
        <v>-3186150</v>
      </c>
      <c r="V64" s="41" t="n">
        <f aca="false">L64-Q64</f>
        <v>-573507</v>
      </c>
      <c r="W64" s="41" t="n">
        <f aca="false">M64-R64</f>
        <v>0</v>
      </c>
      <c r="X64" s="41" t="n">
        <f aca="false">N64-S64</f>
        <v>0</v>
      </c>
      <c r="Y64" s="41" t="n">
        <f aca="false">O64-T64</f>
        <v>0</v>
      </c>
      <c r="Z64" s="38" t="s">
        <v>242</v>
      </c>
      <c r="AA64" s="38" t="s">
        <v>241</v>
      </c>
      <c r="AB64" s="38" t="s">
        <v>54</v>
      </c>
      <c r="AC64" s="39" t="s">
        <v>243</v>
      </c>
    </row>
    <row r="65" customFormat="false" ht="15" hidden="false" customHeight="false" outlineLevel="0" collapsed="false">
      <c r="A65" s="38" t="s">
        <v>236</v>
      </c>
      <c r="B65" s="40" t="n">
        <v>43070</v>
      </c>
      <c r="C65" s="40" t="n">
        <v>43070</v>
      </c>
      <c r="D65" s="38" t="s">
        <v>237</v>
      </c>
      <c r="E65" s="39" t="s">
        <v>320</v>
      </c>
      <c r="F65" s="39" t="s">
        <v>321</v>
      </c>
      <c r="G65" s="38" t="s">
        <v>319</v>
      </c>
      <c r="H65" s="38" t="s">
        <v>241</v>
      </c>
      <c r="I65" s="41" t="n">
        <v>12</v>
      </c>
      <c r="J65" s="39"/>
      <c r="K65" s="39"/>
      <c r="L65" s="39"/>
      <c r="M65" s="39"/>
      <c r="N65" s="39"/>
      <c r="O65" s="39"/>
      <c r="P65" s="41" t="n">
        <v>4462.2</v>
      </c>
      <c r="Q65" s="41" t="n">
        <v>0</v>
      </c>
      <c r="R65" s="41" t="n">
        <v>267.73</v>
      </c>
      <c r="S65" s="41" t="n">
        <v>267.73</v>
      </c>
      <c r="T65" s="41" t="n">
        <v>0</v>
      </c>
      <c r="U65" s="41" t="n">
        <f aca="false">K65-P65</f>
        <v>-4462.2</v>
      </c>
      <c r="V65" s="41" t="n">
        <f aca="false">L65-Q65</f>
        <v>0</v>
      </c>
      <c r="W65" s="41" t="n">
        <f aca="false">M65-R65</f>
        <v>-267.73</v>
      </c>
      <c r="X65" s="41" t="n">
        <f aca="false">N65-S65</f>
        <v>-267.73</v>
      </c>
      <c r="Y65" s="41" t="n">
        <f aca="false">O65-T65</f>
        <v>0</v>
      </c>
      <c r="Z65" s="38" t="s">
        <v>242</v>
      </c>
      <c r="AA65" s="38" t="s">
        <v>241</v>
      </c>
      <c r="AB65" s="38" t="s">
        <v>54</v>
      </c>
      <c r="AC65" s="39" t="s">
        <v>243</v>
      </c>
    </row>
    <row r="66" customFormat="false" ht="15" hidden="false" customHeight="false" outlineLevel="0" collapsed="false">
      <c r="A66" s="38" t="s">
        <v>236</v>
      </c>
      <c r="B66" s="40" t="n">
        <v>43070</v>
      </c>
      <c r="C66" s="40" t="n">
        <v>43070</v>
      </c>
      <c r="D66" s="38" t="s">
        <v>237</v>
      </c>
      <c r="E66" s="39" t="s">
        <v>320</v>
      </c>
      <c r="F66" s="39" t="s">
        <v>321</v>
      </c>
      <c r="G66" s="38" t="s">
        <v>319</v>
      </c>
      <c r="H66" s="38" t="s">
        <v>241</v>
      </c>
      <c r="I66" s="41" t="n">
        <v>18</v>
      </c>
      <c r="J66" s="39"/>
      <c r="K66" s="39"/>
      <c r="L66" s="39"/>
      <c r="M66" s="39"/>
      <c r="N66" s="39"/>
      <c r="O66" s="39"/>
      <c r="P66" s="41" t="n">
        <v>58586.26</v>
      </c>
      <c r="Q66" s="41" t="n">
        <v>0</v>
      </c>
      <c r="R66" s="41" t="n">
        <v>5272.77</v>
      </c>
      <c r="S66" s="41" t="n">
        <v>5272.77</v>
      </c>
      <c r="T66" s="41" t="n">
        <v>0</v>
      </c>
      <c r="U66" s="41" t="n">
        <f aca="false">K66-P66</f>
        <v>-58586.26</v>
      </c>
      <c r="V66" s="41" t="n">
        <f aca="false">L66-Q66</f>
        <v>0</v>
      </c>
      <c r="W66" s="41" t="n">
        <f aca="false">M66-R66</f>
        <v>-5272.77</v>
      </c>
      <c r="X66" s="41" t="n">
        <f aca="false">N66-S66</f>
        <v>-5272.77</v>
      </c>
      <c r="Y66" s="41" t="n">
        <f aca="false">O66-T66</f>
        <v>0</v>
      </c>
      <c r="Z66" s="38" t="s">
        <v>242</v>
      </c>
      <c r="AA66" s="38" t="s">
        <v>241</v>
      </c>
      <c r="AB66" s="38" t="s">
        <v>54</v>
      </c>
      <c r="AC66" s="39" t="s">
        <v>243</v>
      </c>
    </row>
    <row r="67" customFormat="false" ht="15" hidden="false" customHeight="false" outlineLevel="0" collapsed="false">
      <c r="A67" s="38" t="s">
        <v>236</v>
      </c>
      <c r="B67" s="40" t="n">
        <v>43070</v>
      </c>
      <c r="C67" s="40" t="n">
        <v>43070</v>
      </c>
      <c r="D67" s="38" t="s">
        <v>237</v>
      </c>
      <c r="E67" s="39" t="s">
        <v>271</v>
      </c>
      <c r="F67" s="39" t="s">
        <v>272</v>
      </c>
      <c r="G67" s="38" t="s">
        <v>270</v>
      </c>
      <c r="H67" s="38" t="s">
        <v>241</v>
      </c>
      <c r="I67" s="41" t="n">
        <v>18</v>
      </c>
      <c r="J67" s="39"/>
      <c r="K67" s="39"/>
      <c r="L67" s="39"/>
      <c r="M67" s="39"/>
      <c r="N67" s="39"/>
      <c r="O67" s="39"/>
      <c r="P67" s="41" t="n">
        <v>229987526</v>
      </c>
      <c r="Q67" s="41" t="n">
        <v>41397754.68</v>
      </c>
      <c r="R67" s="41" t="n">
        <v>0</v>
      </c>
      <c r="S67" s="41" t="n">
        <v>0</v>
      </c>
      <c r="T67" s="41" t="n">
        <v>0</v>
      </c>
      <c r="U67" s="41" t="n">
        <f aca="false">K67-P67</f>
        <v>-229987526</v>
      </c>
      <c r="V67" s="41" t="n">
        <f aca="false">L67-Q67</f>
        <v>-41397754.68</v>
      </c>
      <c r="W67" s="41" t="n">
        <f aca="false">M67-R67</f>
        <v>0</v>
      </c>
      <c r="X67" s="41" t="n">
        <f aca="false">N67-S67</f>
        <v>0</v>
      </c>
      <c r="Y67" s="41" t="n">
        <f aca="false">O67-T67</f>
        <v>0</v>
      </c>
      <c r="Z67" s="38" t="s">
        <v>242</v>
      </c>
      <c r="AA67" s="38" t="s">
        <v>241</v>
      </c>
      <c r="AB67" s="38" t="s">
        <v>54</v>
      </c>
      <c r="AC67" s="39" t="s">
        <v>243</v>
      </c>
    </row>
    <row r="68" customFormat="false" ht="15" hidden="false" customHeight="false" outlineLevel="0" collapsed="false">
      <c r="A68" s="38" t="s">
        <v>236</v>
      </c>
      <c r="B68" s="40" t="n">
        <v>43101</v>
      </c>
      <c r="C68" s="40" t="n">
        <v>43101</v>
      </c>
      <c r="D68" s="38" t="s">
        <v>237</v>
      </c>
      <c r="E68" s="39" t="s">
        <v>317</v>
      </c>
      <c r="F68" s="39" t="s">
        <v>318</v>
      </c>
      <c r="G68" s="38" t="s">
        <v>319</v>
      </c>
      <c r="H68" s="38" t="s">
        <v>241</v>
      </c>
      <c r="I68" s="41" t="n">
        <v>12</v>
      </c>
      <c r="J68" s="39"/>
      <c r="K68" s="39"/>
      <c r="L68" s="39"/>
      <c r="M68" s="39"/>
      <c r="N68" s="39"/>
      <c r="O68" s="39"/>
      <c r="P68" s="41" t="n">
        <v>5199.99</v>
      </c>
      <c r="Q68" s="41" t="n">
        <v>0</v>
      </c>
      <c r="R68" s="41" t="n">
        <v>312</v>
      </c>
      <c r="S68" s="41" t="n">
        <v>312</v>
      </c>
      <c r="T68" s="41" t="n">
        <v>0</v>
      </c>
      <c r="U68" s="41" t="n">
        <f aca="false">K68-P68</f>
        <v>-5199.99</v>
      </c>
      <c r="V68" s="41" t="n">
        <f aca="false">L68-Q68</f>
        <v>0</v>
      </c>
      <c r="W68" s="41" t="n">
        <f aca="false">M68-R68</f>
        <v>-312</v>
      </c>
      <c r="X68" s="41" t="n">
        <f aca="false">N68-S68</f>
        <v>-312</v>
      </c>
      <c r="Y68" s="41" t="n">
        <f aca="false">O68-T68</f>
        <v>0</v>
      </c>
      <c r="Z68" s="38" t="s">
        <v>242</v>
      </c>
      <c r="AA68" s="38" t="s">
        <v>241</v>
      </c>
      <c r="AB68" s="38" t="s">
        <v>54</v>
      </c>
      <c r="AC68" s="39" t="s">
        <v>243</v>
      </c>
    </row>
    <row r="69" customFormat="false" ht="15" hidden="false" customHeight="false" outlineLevel="0" collapsed="false">
      <c r="A69" s="38" t="s">
        <v>236</v>
      </c>
      <c r="B69" s="40" t="n">
        <v>43101</v>
      </c>
      <c r="C69" s="40" t="n">
        <v>43101</v>
      </c>
      <c r="D69" s="38" t="s">
        <v>237</v>
      </c>
      <c r="E69" s="39" t="s">
        <v>317</v>
      </c>
      <c r="F69" s="39" t="s">
        <v>318</v>
      </c>
      <c r="G69" s="38" t="s">
        <v>319</v>
      </c>
      <c r="H69" s="38" t="s">
        <v>241</v>
      </c>
      <c r="I69" s="41" t="n">
        <v>18</v>
      </c>
      <c r="J69" s="39"/>
      <c r="K69" s="39"/>
      <c r="L69" s="39"/>
      <c r="M69" s="39"/>
      <c r="N69" s="39"/>
      <c r="O69" s="39"/>
      <c r="P69" s="41" t="n">
        <v>63531.37</v>
      </c>
      <c r="Q69" s="41" t="n">
        <v>0</v>
      </c>
      <c r="R69" s="41" t="n">
        <v>5717.82</v>
      </c>
      <c r="S69" s="41" t="n">
        <v>5717.82</v>
      </c>
      <c r="T69" s="41" t="n">
        <v>0</v>
      </c>
      <c r="U69" s="41" t="n">
        <f aca="false">K69-P69</f>
        <v>-63531.37</v>
      </c>
      <c r="V69" s="41" t="n">
        <f aca="false">L69-Q69</f>
        <v>0</v>
      </c>
      <c r="W69" s="41" t="n">
        <f aca="false">M69-R69</f>
        <v>-5717.82</v>
      </c>
      <c r="X69" s="41" t="n">
        <f aca="false">N69-S69</f>
        <v>-5717.82</v>
      </c>
      <c r="Y69" s="41" t="n">
        <f aca="false">O69-T69</f>
        <v>0</v>
      </c>
      <c r="Z69" s="38" t="s">
        <v>242</v>
      </c>
      <c r="AA69" s="38" t="s">
        <v>241</v>
      </c>
      <c r="AB69" s="38" t="s">
        <v>54</v>
      </c>
      <c r="AC69" s="39" t="s">
        <v>243</v>
      </c>
    </row>
    <row r="70" customFormat="false" ht="15" hidden="false" customHeight="false" outlineLevel="0" collapsed="false">
      <c r="A70" s="38" t="s">
        <v>236</v>
      </c>
      <c r="B70" s="40" t="n">
        <v>43101</v>
      </c>
      <c r="C70" s="40" t="n">
        <v>43101</v>
      </c>
      <c r="D70" s="38" t="s">
        <v>237</v>
      </c>
      <c r="E70" s="39" t="s">
        <v>322</v>
      </c>
      <c r="F70" s="39" t="s">
        <v>323</v>
      </c>
      <c r="G70" s="38" t="s">
        <v>249</v>
      </c>
      <c r="H70" s="38" t="s">
        <v>241</v>
      </c>
      <c r="I70" s="41" t="n">
        <v>18</v>
      </c>
      <c r="J70" s="39"/>
      <c r="K70" s="39"/>
      <c r="L70" s="39"/>
      <c r="M70" s="39"/>
      <c r="N70" s="39"/>
      <c r="O70" s="39"/>
      <c r="P70" s="41" t="n">
        <v>11438</v>
      </c>
      <c r="Q70" s="41" t="n">
        <v>2058.84</v>
      </c>
      <c r="R70" s="41" t="n">
        <v>0</v>
      </c>
      <c r="S70" s="41" t="n">
        <v>0</v>
      </c>
      <c r="T70" s="41" t="n">
        <v>0</v>
      </c>
      <c r="U70" s="41" t="n">
        <f aca="false">K70-P70</f>
        <v>-11438</v>
      </c>
      <c r="V70" s="41" t="n">
        <f aca="false">L70-Q70</f>
        <v>-2058.84</v>
      </c>
      <c r="W70" s="41" t="n">
        <f aca="false">M70-R70</f>
        <v>0</v>
      </c>
      <c r="X70" s="41" t="n">
        <f aca="false">N70-S70</f>
        <v>0</v>
      </c>
      <c r="Y70" s="41" t="n">
        <f aca="false">O70-T70</f>
        <v>0</v>
      </c>
      <c r="Z70" s="38" t="s">
        <v>242</v>
      </c>
      <c r="AA70" s="38" t="s">
        <v>241</v>
      </c>
      <c r="AB70" s="38" t="s">
        <v>54</v>
      </c>
      <c r="AC70" s="39" t="s">
        <v>243</v>
      </c>
    </row>
    <row r="71" customFormat="false" ht="15" hidden="false" customHeight="false" outlineLevel="0" collapsed="false">
      <c r="A71" s="38" t="s">
        <v>236</v>
      </c>
      <c r="B71" s="40" t="n">
        <v>43101</v>
      </c>
      <c r="C71" s="40" t="n">
        <v>43101</v>
      </c>
      <c r="D71" s="38" t="s">
        <v>237</v>
      </c>
      <c r="E71" s="39" t="s">
        <v>271</v>
      </c>
      <c r="F71" s="39" t="s">
        <v>272</v>
      </c>
      <c r="G71" s="38" t="s">
        <v>270</v>
      </c>
      <c r="H71" s="38" t="s">
        <v>241</v>
      </c>
      <c r="I71" s="41" t="n">
        <v>18</v>
      </c>
      <c r="J71" s="39"/>
      <c r="K71" s="39"/>
      <c r="L71" s="39"/>
      <c r="M71" s="39"/>
      <c r="N71" s="39"/>
      <c r="O71" s="39"/>
      <c r="P71" s="41" t="n">
        <v>278899410</v>
      </c>
      <c r="Q71" s="41" t="n">
        <v>50201893.8</v>
      </c>
      <c r="R71" s="41" t="n">
        <v>0</v>
      </c>
      <c r="S71" s="41" t="n">
        <v>0</v>
      </c>
      <c r="T71" s="41" t="n">
        <v>0</v>
      </c>
      <c r="U71" s="41" t="n">
        <f aca="false">K71-P71</f>
        <v>-278899410</v>
      </c>
      <c r="V71" s="41" t="n">
        <f aca="false">L71-Q71</f>
        <v>-50201893.8</v>
      </c>
      <c r="W71" s="41" t="n">
        <f aca="false">M71-R71</f>
        <v>0</v>
      </c>
      <c r="X71" s="41" t="n">
        <f aca="false">N71-S71</f>
        <v>0</v>
      </c>
      <c r="Y71" s="41" t="n">
        <f aca="false">O71-T71</f>
        <v>0</v>
      </c>
      <c r="Z71" s="38" t="s">
        <v>242</v>
      </c>
      <c r="AA71" s="38" t="s">
        <v>241</v>
      </c>
      <c r="AB71" s="38" t="s">
        <v>54</v>
      </c>
      <c r="AC71" s="39" t="s">
        <v>243</v>
      </c>
    </row>
    <row r="72" customFormat="false" ht="15" hidden="false" customHeight="false" outlineLevel="0" collapsed="false">
      <c r="A72" s="38" t="s">
        <v>236</v>
      </c>
      <c r="B72" s="40" t="n">
        <v>43101</v>
      </c>
      <c r="C72" s="40" t="n">
        <v>43101</v>
      </c>
      <c r="D72" s="38" t="s">
        <v>237</v>
      </c>
      <c r="E72" s="39" t="s">
        <v>315</v>
      </c>
      <c r="F72" s="39" t="s">
        <v>316</v>
      </c>
      <c r="G72" s="38" t="s">
        <v>307</v>
      </c>
      <c r="H72" s="38" t="s">
        <v>241</v>
      </c>
      <c r="I72" s="41" t="n">
        <v>18</v>
      </c>
      <c r="J72" s="39"/>
      <c r="K72" s="39"/>
      <c r="L72" s="39"/>
      <c r="M72" s="39"/>
      <c r="N72" s="39"/>
      <c r="O72" s="39"/>
      <c r="P72" s="41" t="n">
        <v>940800</v>
      </c>
      <c r="Q72" s="41" t="n">
        <v>169344</v>
      </c>
      <c r="R72" s="41" t="n">
        <v>0</v>
      </c>
      <c r="S72" s="41" t="n">
        <v>0</v>
      </c>
      <c r="T72" s="41" t="n">
        <v>0</v>
      </c>
      <c r="U72" s="41" t="n">
        <f aca="false">K72-P72</f>
        <v>-940800</v>
      </c>
      <c r="V72" s="41" t="n">
        <f aca="false">L72-Q72</f>
        <v>-169344</v>
      </c>
      <c r="W72" s="41" t="n">
        <f aca="false">M72-R72</f>
        <v>0</v>
      </c>
      <c r="X72" s="41" t="n">
        <f aca="false">N72-S72</f>
        <v>0</v>
      </c>
      <c r="Y72" s="41" t="n">
        <f aca="false">O72-T72</f>
        <v>0</v>
      </c>
      <c r="Z72" s="38" t="s">
        <v>242</v>
      </c>
      <c r="AA72" s="38" t="s">
        <v>241</v>
      </c>
      <c r="AB72" s="38" t="s">
        <v>54</v>
      </c>
      <c r="AC72" s="39" t="s">
        <v>243</v>
      </c>
    </row>
    <row r="73" customFormat="false" ht="15" hidden="false" customHeight="false" outlineLevel="0" collapsed="false">
      <c r="A73" s="38" t="s">
        <v>236</v>
      </c>
      <c r="B73" s="40" t="n">
        <v>43132</v>
      </c>
      <c r="C73" s="40" t="n">
        <v>43132</v>
      </c>
      <c r="D73" s="38" t="s">
        <v>237</v>
      </c>
      <c r="E73" s="39" t="s">
        <v>320</v>
      </c>
      <c r="F73" s="39" t="s">
        <v>321</v>
      </c>
      <c r="G73" s="38" t="s">
        <v>319</v>
      </c>
      <c r="H73" s="38" t="s">
        <v>241</v>
      </c>
      <c r="I73" s="41" t="n">
        <v>18</v>
      </c>
      <c r="J73" s="39"/>
      <c r="K73" s="39"/>
      <c r="L73" s="39"/>
      <c r="M73" s="39"/>
      <c r="N73" s="39"/>
      <c r="O73" s="39"/>
      <c r="P73" s="41" t="n">
        <v>14652.82</v>
      </c>
      <c r="Q73" s="41" t="n">
        <v>0</v>
      </c>
      <c r="R73" s="41" t="n">
        <v>1318.75</v>
      </c>
      <c r="S73" s="41" t="n">
        <v>1318.75</v>
      </c>
      <c r="T73" s="41" t="n">
        <v>0</v>
      </c>
      <c r="U73" s="41" t="n">
        <f aca="false">K73-P73</f>
        <v>-14652.82</v>
      </c>
      <c r="V73" s="41" t="n">
        <f aca="false">L73-Q73</f>
        <v>0</v>
      </c>
      <c r="W73" s="41" t="n">
        <f aca="false">M73-R73</f>
        <v>-1318.75</v>
      </c>
      <c r="X73" s="41" t="n">
        <f aca="false">N73-S73</f>
        <v>-1318.75</v>
      </c>
      <c r="Y73" s="41" t="n">
        <f aca="false">O73-T73</f>
        <v>0</v>
      </c>
      <c r="Z73" s="38" t="s">
        <v>242</v>
      </c>
      <c r="AA73" s="38" t="s">
        <v>241</v>
      </c>
      <c r="AB73" s="38" t="s">
        <v>54</v>
      </c>
      <c r="AC73" s="39" t="s">
        <v>243</v>
      </c>
    </row>
    <row r="74" customFormat="false" ht="15" hidden="false" customHeight="false" outlineLevel="0" collapsed="false">
      <c r="A74" s="38" t="s">
        <v>236</v>
      </c>
      <c r="B74" s="40" t="n">
        <v>43132</v>
      </c>
      <c r="C74" s="40" t="n">
        <v>43132</v>
      </c>
      <c r="D74" s="38" t="s">
        <v>237</v>
      </c>
      <c r="E74" s="39" t="s">
        <v>271</v>
      </c>
      <c r="F74" s="39" t="s">
        <v>272</v>
      </c>
      <c r="G74" s="38" t="s">
        <v>270</v>
      </c>
      <c r="H74" s="38" t="s">
        <v>241</v>
      </c>
      <c r="I74" s="41" t="n">
        <v>18</v>
      </c>
      <c r="J74" s="39"/>
      <c r="K74" s="39"/>
      <c r="L74" s="39"/>
      <c r="M74" s="39"/>
      <c r="N74" s="39"/>
      <c r="O74" s="39"/>
      <c r="P74" s="41" t="n">
        <v>60594990</v>
      </c>
      <c r="Q74" s="41" t="n">
        <v>10907098.2</v>
      </c>
      <c r="R74" s="41" t="n">
        <v>0</v>
      </c>
      <c r="S74" s="41" t="n">
        <v>0</v>
      </c>
      <c r="T74" s="41" t="n">
        <v>0</v>
      </c>
      <c r="U74" s="41" t="n">
        <f aca="false">K74-P74</f>
        <v>-60594990</v>
      </c>
      <c r="V74" s="41" t="n">
        <f aca="false">L74-Q74</f>
        <v>-10907098.2</v>
      </c>
      <c r="W74" s="41" t="n">
        <f aca="false">M74-R74</f>
        <v>0</v>
      </c>
      <c r="X74" s="41" t="n">
        <f aca="false">N74-S74</f>
        <v>0</v>
      </c>
      <c r="Y74" s="41" t="n">
        <f aca="false">O74-T74</f>
        <v>0</v>
      </c>
      <c r="Z74" s="38" t="s">
        <v>242</v>
      </c>
      <c r="AA74" s="38" t="s">
        <v>241</v>
      </c>
      <c r="AB74" s="38" t="s">
        <v>54</v>
      </c>
      <c r="AC74" s="39" t="s">
        <v>243</v>
      </c>
    </row>
    <row r="75" customFormat="false" ht="15" hidden="false" customHeight="false" outlineLevel="0" collapsed="false">
      <c r="A75" s="38" t="s">
        <v>236</v>
      </c>
      <c r="B75" s="40" t="n">
        <v>43160</v>
      </c>
      <c r="C75" s="40" t="n">
        <v>43160</v>
      </c>
      <c r="D75" s="38" t="s">
        <v>237</v>
      </c>
      <c r="E75" s="39" t="s">
        <v>317</v>
      </c>
      <c r="F75" s="39" t="s">
        <v>318</v>
      </c>
      <c r="G75" s="38" t="s">
        <v>319</v>
      </c>
      <c r="H75" s="38" t="s">
        <v>241</v>
      </c>
      <c r="I75" s="41" t="n">
        <v>12</v>
      </c>
      <c r="J75" s="39"/>
      <c r="K75" s="39"/>
      <c r="L75" s="39"/>
      <c r="M75" s="39"/>
      <c r="N75" s="39"/>
      <c r="O75" s="39"/>
      <c r="P75" s="41" t="n">
        <v>1004.66</v>
      </c>
      <c r="Q75" s="41" t="n">
        <v>0</v>
      </c>
      <c r="R75" s="41" t="n">
        <v>60.28</v>
      </c>
      <c r="S75" s="41" t="n">
        <v>60.28</v>
      </c>
      <c r="T75" s="41" t="n">
        <v>0</v>
      </c>
      <c r="U75" s="41" t="n">
        <f aca="false">K75-P75</f>
        <v>-1004.66</v>
      </c>
      <c r="V75" s="41" t="n">
        <f aca="false">L75-Q75</f>
        <v>0</v>
      </c>
      <c r="W75" s="41" t="n">
        <f aca="false">M75-R75</f>
        <v>-60.28</v>
      </c>
      <c r="X75" s="41" t="n">
        <f aca="false">N75-S75</f>
        <v>-60.28</v>
      </c>
      <c r="Y75" s="41" t="n">
        <f aca="false">O75-T75</f>
        <v>0</v>
      </c>
      <c r="Z75" s="38" t="s">
        <v>242</v>
      </c>
      <c r="AA75" s="38" t="s">
        <v>241</v>
      </c>
      <c r="AB75" s="38" t="s">
        <v>54</v>
      </c>
      <c r="AC75" s="39" t="s">
        <v>243</v>
      </c>
    </row>
    <row r="76" customFormat="false" ht="15" hidden="false" customHeight="false" outlineLevel="0" collapsed="false">
      <c r="A76" s="38" t="s">
        <v>236</v>
      </c>
      <c r="B76" s="40" t="n">
        <v>43160</v>
      </c>
      <c r="C76" s="40" t="n">
        <v>43160</v>
      </c>
      <c r="D76" s="38" t="s">
        <v>237</v>
      </c>
      <c r="E76" s="39" t="s">
        <v>317</v>
      </c>
      <c r="F76" s="39" t="s">
        <v>318</v>
      </c>
      <c r="G76" s="38" t="s">
        <v>319</v>
      </c>
      <c r="H76" s="38" t="s">
        <v>241</v>
      </c>
      <c r="I76" s="41" t="n">
        <v>18</v>
      </c>
      <c r="J76" s="39"/>
      <c r="K76" s="39"/>
      <c r="L76" s="39"/>
      <c r="M76" s="39"/>
      <c r="N76" s="39"/>
      <c r="O76" s="39"/>
      <c r="P76" s="41" t="n">
        <v>4032.62</v>
      </c>
      <c r="Q76" s="41" t="n">
        <v>0</v>
      </c>
      <c r="R76" s="41" t="n">
        <v>362.94</v>
      </c>
      <c r="S76" s="41" t="n">
        <v>362.94</v>
      </c>
      <c r="T76" s="41" t="n">
        <v>0</v>
      </c>
      <c r="U76" s="41" t="n">
        <f aca="false">K76-P76</f>
        <v>-4032.62</v>
      </c>
      <c r="V76" s="41" t="n">
        <f aca="false">L76-Q76</f>
        <v>0</v>
      </c>
      <c r="W76" s="41" t="n">
        <f aca="false">M76-R76</f>
        <v>-362.94</v>
      </c>
      <c r="X76" s="41" t="n">
        <f aca="false">N76-S76</f>
        <v>-362.94</v>
      </c>
      <c r="Y76" s="41" t="n">
        <f aca="false">O76-T76</f>
        <v>0</v>
      </c>
      <c r="Z76" s="38" t="s">
        <v>242</v>
      </c>
      <c r="AA76" s="38" t="s">
        <v>241</v>
      </c>
      <c r="AB76" s="38" t="s">
        <v>54</v>
      </c>
      <c r="AC76" s="39" t="s">
        <v>243</v>
      </c>
    </row>
    <row r="77" customFormat="false" ht="15" hidden="false" customHeight="false" outlineLevel="0" collapsed="false">
      <c r="A77" s="38" t="s">
        <v>236</v>
      </c>
      <c r="B77" s="40" t="n">
        <v>43160</v>
      </c>
      <c r="C77" s="40" t="n">
        <v>43160</v>
      </c>
      <c r="D77" s="38" t="s">
        <v>237</v>
      </c>
      <c r="E77" s="39" t="s">
        <v>271</v>
      </c>
      <c r="F77" s="39" t="s">
        <v>272</v>
      </c>
      <c r="G77" s="38" t="s">
        <v>270</v>
      </c>
      <c r="H77" s="38" t="s">
        <v>241</v>
      </c>
      <c r="I77" s="41" t="n">
        <v>18</v>
      </c>
      <c r="J77" s="39"/>
      <c r="K77" s="39"/>
      <c r="L77" s="39"/>
      <c r="M77" s="39"/>
      <c r="N77" s="39"/>
      <c r="O77" s="39"/>
      <c r="P77" s="41" t="n">
        <v>235555500</v>
      </c>
      <c r="Q77" s="41" t="n">
        <v>42399990</v>
      </c>
      <c r="R77" s="41" t="n">
        <v>0</v>
      </c>
      <c r="S77" s="41" t="n">
        <v>0</v>
      </c>
      <c r="T77" s="41" t="n">
        <v>0</v>
      </c>
      <c r="U77" s="41" t="n">
        <f aca="false">K77-P77</f>
        <v>-235555500</v>
      </c>
      <c r="V77" s="41" t="n">
        <f aca="false">L77-Q77</f>
        <v>-42399990</v>
      </c>
      <c r="W77" s="41" t="n">
        <f aca="false">M77-R77</f>
        <v>0</v>
      </c>
      <c r="X77" s="41" t="n">
        <f aca="false">N77-S77</f>
        <v>0</v>
      </c>
      <c r="Y77" s="41" t="n">
        <f aca="false">O77-T77</f>
        <v>0</v>
      </c>
      <c r="Z77" s="38" t="s">
        <v>242</v>
      </c>
      <c r="AA77" s="38" t="s">
        <v>241</v>
      </c>
      <c r="AB77" s="38" t="s">
        <v>54</v>
      </c>
      <c r="AC77" s="39" t="s">
        <v>243</v>
      </c>
    </row>
    <row r="78" customFormat="false" ht="15" hidden="false" customHeight="false" outlineLevel="0" collapsed="false">
      <c r="A78" s="38" t="s">
        <v>324</v>
      </c>
      <c r="B78" s="40" t="n">
        <v>42979</v>
      </c>
      <c r="C78" s="40" t="n">
        <v>42979</v>
      </c>
      <c r="D78" s="38" t="s">
        <v>237</v>
      </c>
      <c r="E78" s="39" t="s">
        <v>308</v>
      </c>
      <c r="F78" s="39" t="s">
        <v>325</v>
      </c>
      <c r="G78" s="38" t="s">
        <v>240</v>
      </c>
      <c r="H78" s="38" t="s">
        <v>241</v>
      </c>
      <c r="I78" s="41" t="n">
        <v>18</v>
      </c>
      <c r="J78" s="39"/>
      <c r="K78" s="39"/>
      <c r="L78" s="39"/>
      <c r="M78" s="39"/>
      <c r="N78" s="39"/>
      <c r="O78" s="39"/>
      <c r="P78" s="41" t="n">
        <v>-5346480.4</v>
      </c>
      <c r="Q78" s="41" t="n">
        <v>-962366</v>
      </c>
      <c r="R78" s="41" t="n">
        <v>0</v>
      </c>
      <c r="S78" s="41" t="n">
        <v>0</v>
      </c>
      <c r="T78" s="41" t="n">
        <v>0</v>
      </c>
      <c r="U78" s="41" t="n">
        <f aca="false">K78-P78</f>
        <v>5346480.4</v>
      </c>
      <c r="V78" s="41" t="n">
        <f aca="false">L78-Q78</f>
        <v>962366</v>
      </c>
      <c r="W78" s="41" t="n">
        <f aca="false">M78-R78</f>
        <v>0</v>
      </c>
      <c r="X78" s="41" t="n">
        <f aca="false">N78-S78</f>
        <v>0</v>
      </c>
      <c r="Y78" s="41" t="n">
        <f aca="false">O78-T78</f>
        <v>0</v>
      </c>
      <c r="Z78" s="38" t="s">
        <v>326</v>
      </c>
      <c r="AA78" s="38" t="s">
        <v>241</v>
      </c>
      <c r="AB78" s="38" t="s">
        <v>54</v>
      </c>
      <c r="AC78" s="39" t="s">
        <v>243</v>
      </c>
    </row>
    <row r="79" customFormat="false" ht="15" hidden="false" customHeight="false" outlineLevel="0" collapsed="false">
      <c r="A79" s="38" t="s">
        <v>324</v>
      </c>
      <c r="B79" s="40" t="n">
        <v>42979</v>
      </c>
      <c r="C79" s="40" t="n">
        <v>42979</v>
      </c>
      <c r="D79" s="38" t="s">
        <v>237</v>
      </c>
      <c r="E79" s="39" t="s">
        <v>327</v>
      </c>
      <c r="F79" s="39" t="s">
        <v>328</v>
      </c>
      <c r="G79" s="38" t="s">
        <v>296</v>
      </c>
      <c r="H79" s="38" t="s">
        <v>241</v>
      </c>
      <c r="I79" s="41" t="n">
        <v>18</v>
      </c>
      <c r="J79" s="39"/>
      <c r="K79" s="39"/>
      <c r="L79" s="39"/>
      <c r="M79" s="39"/>
      <c r="N79" s="39"/>
      <c r="O79" s="39"/>
      <c r="P79" s="41" t="n">
        <v>-11277800</v>
      </c>
      <c r="Q79" s="41" t="n">
        <v>-2030004</v>
      </c>
      <c r="R79" s="41" t="n">
        <v>0</v>
      </c>
      <c r="S79" s="41" t="n">
        <v>0</v>
      </c>
      <c r="T79" s="41" t="n">
        <v>0</v>
      </c>
      <c r="U79" s="41" t="n">
        <f aca="false">K79-P79</f>
        <v>11277800</v>
      </c>
      <c r="V79" s="41" t="n">
        <f aca="false">L79-Q79</f>
        <v>2030004</v>
      </c>
      <c r="W79" s="41" t="n">
        <f aca="false">M79-R79</f>
        <v>0</v>
      </c>
      <c r="X79" s="41" t="n">
        <f aca="false">N79-S79</f>
        <v>0</v>
      </c>
      <c r="Y79" s="41" t="n">
        <f aca="false">O79-T79</f>
        <v>0</v>
      </c>
      <c r="Z79" s="38" t="s">
        <v>326</v>
      </c>
      <c r="AA79" s="38" t="s">
        <v>241</v>
      </c>
      <c r="AB79" s="38" t="s">
        <v>54</v>
      </c>
      <c r="AC79" s="39" t="s">
        <v>243</v>
      </c>
    </row>
    <row r="80" customFormat="false" ht="15" hidden="false" customHeight="false" outlineLevel="0" collapsed="false">
      <c r="A80" s="38" t="s">
        <v>324</v>
      </c>
      <c r="B80" s="40" t="n">
        <v>42979</v>
      </c>
      <c r="C80" s="40" t="n">
        <v>42979</v>
      </c>
      <c r="D80" s="38" t="s">
        <v>237</v>
      </c>
      <c r="E80" s="39" t="s">
        <v>299</v>
      </c>
      <c r="F80" s="39" t="s">
        <v>329</v>
      </c>
      <c r="G80" s="38" t="s">
        <v>246</v>
      </c>
      <c r="H80" s="38" t="s">
        <v>241</v>
      </c>
      <c r="I80" s="41" t="n">
        <v>18</v>
      </c>
      <c r="J80" s="39"/>
      <c r="K80" s="39"/>
      <c r="L80" s="39"/>
      <c r="M80" s="39"/>
      <c r="N80" s="39"/>
      <c r="O80" s="39"/>
      <c r="P80" s="41" t="n">
        <v>-2435700</v>
      </c>
      <c r="Q80" s="41" t="n">
        <v>-438426</v>
      </c>
      <c r="R80" s="41" t="n">
        <v>0</v>
      </c>
      <c r="S80" s="41" t="n">
        <v>0</v>
      </c>
      <c r="T80" s="41" t="n">
        <v>0</v>
      </c>
      <c r="U80" s="41" t="n">
        <f aca="false">K80-P80</f>
        <v>2435700</v>
      </c>
      <c r="V80" s="41" t="n">
        <f aca="false">L80-Q80</f>
        <v>438426</v>
      </c>
      <c r="W80" s="41" t="n">
        <f aca="false">M80-R80</f>
        <v>0</v>
      </c>
      <c r="X80" s="41" t="n">
        <f aca="false">N80-S80</f>
        <v>0</v>
      </c>
      <c r="Y80" s="41" t="n">
        <f aca="false">O80-T80</f>
        <v>0</v>
      </c>
      <c r="Z80" s="38" t="s">
        <v>326</v>
      </c>
      <c r="AA80" s="38" t="s">
        <v>241</v>
      </c>
      <c r="AB80" s="38" t="s">
        <v>54</v>
      </c>
      <c r="AC80" s="39" t="s">
        <v>243</v>
      </c>
    </row>
    <row r="81" customFormat="false" ht="15" hidden="false" customHeight="false" outlineLevel="0" collapsed="false">
      <c r="A81" s="38" t="s">
        <v>324</v>
      </c>
      <c r="B81" s="40" t="n">
        <v>42979</v>
      </c>
      <c r="C81" s="40" t="n">
        <v>42979</v>
      </c>
      <c r="D81" s="38" t="s">
        <v>237</v>
      </c>
      <c r="E81" s="39" t="s">
        <v>330</v>
      </c>
      <c r="F81" s="39" t="s">
        <v>331</v>
      </c>
      <c r="G81" s="38" t="s">
        <v>252</v>
      </c>
      <c r="H81" s="38" t="s">
        <v>241</v>
      </c>
      <c r="I81" s="41" t="n">
        <v>18</v>
      </c>
      <c r="J81" s="39"/>
      <c r="K81" s="39"/>
      <c r="L81" s="39"/>
      <c r="M81" s="39"/>
      <c r="N81" s="39"/>
      <c r="O81" s="39"/>
      <c r="P81" s="41" t="n">
        <v>-1656000</v>
      </c>
      <c r="Q81" s="41" t="n">
        <v>-298080</v>
      </c>
      <c r="R81" s="41" t="n">
        <v>0</v>
      </c>
      <c r="S81" s="41" t="n">
        <v>0</v>
      </c>
      <c r="T81" s="41" t="n">
        <v>0</v>
      </c>
      <c r="U81" s="41" t="n">
        <f aca="false">K81-P81</f>
        <v>1656000</v>
      </c>
      <c r="V81" s="41" t="n">
        <f aca="false">L81-Q81</f>
        <v>298080</v>
      </c>
      <c r="W81" s="41" t="n">
        <f aca="false">M81-R81</f>
        <v>0</v>
      </c>
      <c r="X81" s="41" t="n">
        <f aca="false">N81-S81</f>
        <v>0</v>
      </c>
      <c r="Y81" s="41" t="n">
        <f aca="false">O81-T81</f>
        <v>0</v>
      </c>
      <c r="Z81" s="38" t="s">
        <v>326</v>
      </c>
      <c r="AA81" s="38" t="s">
        <v>241</v>
      </c>
      <c r="AB81" s="38" t="s">
        <v>54</v>
      </c>
      <c r="AC81" s="39" t="s">
        <v>243</v>
      </c>
    </row>
    <row r="82" customFormat="false" ht="15" hidden="false" customHeight="false" outlineLevel="0" collapsed="false">
      <c r="A82" s="38" t="s">
        <v>332</v>
      </c>
      <c r="B82" s="40" t="n">
        <v>42979</v>
      </c>
      <c r="C82" s="40" t="n">
        <v>42979</v>
      </c>
      <c r="D82" s="38" t="s">
        <v>237</v>
      </c>
      <c r="E82" s="39" t="s">
        <v>330</v>
      </c>
      <c r="F82" s="39" t="s">
        <v>331</v>
      </c>
      <c r="G82" s="38" t="s">
        <v>252</v>
      </c>
      <c r="H82" s="38" t="s">
        <v>241</v>
      </c>
      <c r="I82" s="41" t="n">
        <v>18</v>
      </c>
      <c r="J82" s="39"/>
      <c r="K82" s="39"/>
      <c r="L82" s="39"/>
      <c r="M82" s="39"/>
      <c r="N82" s="39"/>
      <c r="O82" s="39"/>
      <c r="P82" s="41" t="n">
        <v>828000</v>
      </c>
      <c r="Q82" s="41" t="n">
        <v>149040</v>
      </c>
      <c r="R82" s="41" t="n">
        <v>0</v>
      </c>
      <c r="S82" s="41" t="n">
        <v>0</v>
      </c>
      <c r="T82" s="41" t="n">
        <v>0</v>
      </c>
      <c r="U82" s="41" t="n">
        <f aca="false">K82-P82</f>
        <v>-828000</v>
      </c>
      <c r="V82" s="41" t="n">
        <f aca="false">L82-Q82</f>
        <v>-149040</v>
      </c>
      <c r="W82" s="41" t="n">
        <f aca="false">M82-R82</f>
        <v>0</v>
      </c>
      <c r="X82" s="41" t="n">
        <f aca="false">N82-S82</f>
        <v>0</v>
      </c>
      <c r="Y82" s="41" t="n">
        <f aca="false">O82-T82</f>
        <v>0</v>
      </c>
      <c r="Z82" s="38" t="s">
        <v>326</v>
      </c>
      <c r="AA82" s="38" t="s">
        <v>241</v>
      </c>
      <c r="AB82" s="38" t="s">
        <v>54</v>
      </c>
      <c r="AC82" s="39" t="s">
        <v>243</v>
      </c>
    </row>
    <row r="83" customFormat="false" ht="15" hidden="false" customHeight="false" outlineLevel="0" collapsed="false">
      <c r="A83" s="38" t="s">
        <v>324</v>
      </c>
      <c r="B83" s="40" t="n">
        <v>42979</v>
      </c>
      <c r="C83" s="40" t="n">
        <v>42979</v>
      </c>
      <c r="D83" s="38" t="s">
        <v>237</v>
      </c>
      <c r="E83" s="39" t="s">
        <v>333</v>
      </c>
      <c r="F83" s="39" t="s">
        <v>334</v>
      </c>
      <c r="G83" s="38" t="s">
        <v>255</v>
      </c>
      <c r="H83" s="38" t="s">
        <v>241</v>
      </c>
      <c r="I83" s="41" t="n">
        <v>18</v>
      </c>
      <c r="J83" s="39"/>
      <c r="K83" s="39"/>
      <c r="L83" s="39"/>
      <c r="M83" s="39"/>
      <c r="N83" s="39"/>
      <c r="O83" s="39"/>
      <c r="P83" s="41" t="n">
        <v>-8993279.4</v>
      </c>
      <c r="Q83" s="41" t="n">
        <v>-1618791</v>
      </c>
      <c r="R83" s="41" t="n">
        <v>0</v>
      </c>
      <c r="S83" s="41" t="n">
        <v>0</v>
      </c>
      <c r="T83" s="41" t="n">
        <v>0</v>
      </c>
      <c r="U83" s="41" t="n">
        <f aca="false">K83-P83</f>
        <v>8993279.4</v>
      </c>
      <c r="V83" s="41" t="n">
        <f aca="false">L83-Q83</f>
        <v>1618791</v>
      </c>
      <c r="W83" s="41" t="n">
        <f aca="false">M83-R83</f>
        <v>0</v>
      </c>
      <c r="X83" s="41" t="n">
        <f aca="false">N83-S83</f>
        <v>0</v>
      </c>
      <c r="Y83" s="41" t="n">
        <f aca="false">O83-T83</f>
        <v>0</v>
      </c>
      <c r="Z83" s="38" t="s">
        <v>326</v>
      </c>
      <c r="AA83" s="38" t="s">
        <v>241</v>
      </c>
      <c r="AB83" s="38" t="s">
        <v>54</v>
      </c>
      <c r="AC83" s="39" t="s">
        <v>243</v>
      </c>
    </row>
    <row r="84" customFormat="false" ht="15" hidden="false" customHeight="false" outlineLevel="0" collapsed="false">
      <c r="A84" s="38" t="s">
        <v>324</v>
      </c>
      <c r="B84" s="40" t="n">
        <v>42979</v>
      </c>
      <c r="C84" s="40" t="n">
        <v>42979</v>
      </c>
      <c r="D84" s="38" t="s">
        <v>237</v>
      </c>
      <c r="E84" s="39" t="s">
        <v>303</v>
      </c>
      <c r="F84" s="39" t="s">
        <v>335</v>
      </c>
      <c r="G84" s="38" t="s">
        <v>260</v>
      </c>
      <c r="H84" s="38" t="s">
        <v>241</v>
      </c>
      <c r="I84" s="41" t="n">
        <v>18</v>
      </c>
      <c r="J84" s="39"/>
      <c r="K84" s="39"/>
      <c r="L84" s="39"/>
      <c r="M84" s="39"/>
      <c r="N84" s="39"/>
      <c r="O84" s="39"/>
      <c r="P84" s="41" t="n">
        <v>-5823200</v>
      </c>
      <c r="Q84" s="41" t="n">
        <v>-1048176</v>
      </c>
      <c r="R84" s="41" t="n">
        <v>0</v>
      </c>
      <c r="S84" s="41" t="n">
        <v>0</v>
      </c>
      <c r="T84" s="41" t="n">
        <v>0</v>
      </c>
      <c r="U84" s="41" t="n">
        <f aca="false">K84-P84</f>
        <v>5823200</v>
      </c>
      <c r="V84" s="41" t="n">
        <f aca="false">L84-Q84</f>
        <v>1048176</v>
      </c>
      <c r="W84" s="41" t="n">
        <f aca="false">M84-R84</f>
        <v>0</v>
      </c>
      <c r="X84" s="41" t="n">
        <f aca="false">N84-S84</f>
        <v>0</v>
      </c>
      <c r="Y84" s="41" t="n">
        <f aca="false">O84-T84</f>
        <v>0</v>
      </c>
      <c r="Z84" s="38" t="s">
        <v>326</v>
      </c>
      <c r="AA84" s="38" t="s">
        <v>241</v>
      </c>
      <c r="AB84" s="38" t="s">
        <v>54</v>
      </c>
      <c r="AC84" s="39" t="s">
        <v>243</v>
      </c>
    </row>
    <row r="85" customFormat="false" ht="15" hidden="false" customHeight="false" outlineLevel="0" collapsed="false">
      <c r="A85" s="38" t="s">
        <v>332</v>
      </c>
      <c r="B85" s="40" t="n">
        <v>42979</v>
      </c>
      <c r="C85" s="40" t="n">
        <v>42979</v>
      </c>
      <c r="D85" s="38" t="s">
        <v>237</v>
      </c>
      <c r="E85" s="39" t="s">
        <v>303</v>
      </c>
      <c r="F85" s="39" t="s">
        <v>335</v>
      </c>
      <c r="G85" s="38" t="s">
        <v>260</v>
      </c>
      <c r="H85" s="38" t="s">
        <v>241</v>
      </c>
      <c r="I85" s="41" t="n">
        <v>18</v>
      </c>
      <c r="J85" s="39"/>
      <c r="K85" s="39"/>
      <c r="L85" s="39"/>
      <c r="M85" s="39"/>
      <c r="N85" s="39"/>
      <c r="O85" s="39"/>
      <c r="P85" s="41" t="n">
        <v>1429680</v>
      </c>
      <c r="Q85" s="41" t="n">
        <v>257342</v>
      </c>
      <c r="R85" s="41" t="n">
        <v>0</v>
      </c>
      <c r="S85" s="41" t="n">
        <v>0</v>
      </c>
      <c r="T85" s="41" t="n">
        <v>0</v>
      </c>
      <c r="U85" s="41" t="n">
        <f aca="false">K85-P85</f>
        <v>-1429680</v>
      </c>
      <c r="V85" s="41" t="n">
        <f aca="false">L85-Q85</f>
        <v>-257342</v>
      </c>
      <c r="W85" s="41" t="n">
        <f aca="false">M85-R85</f>
        <v>0</v>
      </c>
      <c r="X85" s="41" t="n">
        <f aca="false">N85-S85</f>
        <v>0</v>
      </c>
      <c r="Y85" s="41" t="n">
        <f aca="false">O85-T85</f>
        <v>0</v>
      </c>
      <c r="Z85" s="38" t="s">
        <v>326</v>
      </c>
      <c r="AA85" s="38" t="s">
        <v>241</v>
      </c>
      <c r="AB85" s="38" t="s">
        <v>54</v>
      </c>
      <c r="AC85" s="39" t="s">
        <v>243</v>
      </c>
    </row>
    <row r="86" customFormat="false" ht="15" hidden="false" customHeight="false" outlineLevel="0" collapsed="false">
      <c r="A86" s="38" t="s">
        <v>324</v>
      </c>
      <c r="B86" s="40" t="n">
        <v>42979</v>
      </c>
      <c r="C86" s="40" t="n">
        <v>42979</v>
      </c>
      <c r="D86" s="38" t="s">
        <v>237</v>
      </c>
      <c r="E86" s="39" t="s">
        <v>266</v>
      </c>
      <c r="F86" s="39" t="s">
        <v>336</v>
      </c>
      <c r="G86" s="38" t="s">
        <v>263</v>
      </c>
      <c r="H86" s="38" t="s">
        <v>241</v>
      </c>
      <c r="I86" s="41" t="n">
        <v>18</v>
      </c>
      <c r="J86" s="39"/>
      <c r="K86" s="39"/>
      <c r="L86" s="39"/>
      <c r="M86" s="39"/>
      <c r="N86" s="39"/>
      <c r="O86" s="39"/>
      <c r="P86" s="41" t="n">
        <v>-7657600</v>
      </c>
      <c r="Q86" s="41" t="n">
        <v>-1378368</v>
      </c>
      <c r="R86" s="41" t="n">
        <v>0</v>
      </c>
      <c r="S86" s="41" t="n">
        <v>0</v>
      </c>
      <c r="T86" s="41" t="n">
        <v>0</v>
      </c>
      <c r="U86" s="41" t="n">
        <f aca="false">K86-P86</f>
        <v>7657600</v>
      </c>
      <c r="V86" s="41" t="n">
        <f aca="false">L86-Q86</f>
        <v>1378368</v>
      </c>
      <c r="W86" s="41" t="n">
        <f aca="false">M86-R86</f>
        <v>0</v>
      </c>
      <c r="X86" s="41" t="n">
        <f aca="false">N86-S86</f>
        <v>0</v>
      </c>
      <c r="Y86" s="41" t="n">
        <f aca="false">O86-T86</f>
        <v>0</v>
      </c>
      <c r="Z86" s="38" t="s">
        <v>326</v>
      </c>
      <c r="AA86" s="38" t="s">
        <v>241</v>
      </c>
      <c r="AB86" s="38" t="s">
        <v>54</v>
      </c>
      <c r="AC86" s="39" t="s">
        <v>243</v>
      </c>
    </row>
    <row r="87" customFormat="false" ht="15" hidden="false" customHeight="false" outlineLevel="0" collapsed="false">
      <c r="A87" s="38" t="s">
        <v>324</v>
      </c>
      <c r="B87" s="40" t="n">
        <v>42979</v>
      </c>
      <c r="C87" s="40" t="n">
        <v>42979</v>
      </c>
      <c r="D87" s="38" t="s">
        <v>237</v>
      </c>
      <c r="E87" s="39" t="s">
        <v>273</v>
      </c>
      <c r="F87" s="39" t="s">
        <v>337</v>
      </c>
      <c r="G87" s="38" t="s">
        <v>270</v>
      </c>
      <c r="H87" s="38" t="s">
        <v>241</v>
      </c>
      <c r="I87" s="41" t="n">
        <v>18</v>
      </c>
      <c r="J87" s="39"/>
      <c r="K87" s="39"/>
      <c r="L87" s="39"/>
      <c r="M87" s="39"/>
      <c r="N87" s="39"/>
      <c r="O87" s="39"/>
      <c r="P87" s="41" t="n">
        <v>-29160319.6</v>
      </c>
      <c r="Q87" s="41" t="n">
        <v>-5248858</v>
      </c>
      <c r="R87" s="41" t="n">
        <v>0</v>
      </c>
      <c r="S87" s="41" t="n">
        <v>0</v>
      </c>
      <c r="T87" s="41" t="n">
        <v>0</v>
      </c>
      <c r="U87" s="41" t="n">
        <f aca="false">K87-P87</f>
        <v>29160319.6</v>
      </c>
      <c r="V87" s="41" t="n">
        <f aca="false">L87-Q87</f>
        <v>5248858</v>
      </c>
      <c r="W87" s="41" t="n">
        <f aca="false">M87-R87</f>
        <v>0</v>
      </c>
      <c r="X87" s="41" t="n">
        <f aca="false">N87-S87</f>
        <v>0</v>
      </c>
      <c r="Y87" s="41" t="n">
        <f aca="false">O87-T87</f>
        <v>0</v>
      </c>
      <c r="Z87" s="38" t="s">
        <v>326</v>
      </c>
      <c r="AA87" s="38" t="s">
        <v>241</v>
      </c>
      <c r="AB87" s="38" t="s">
        <v>54</v>
      </c>
      <c r="AC87" s="39" t="s">
        <v>243</v>
      </c>
    </row>
    <row r="88" customFormat="false" ht="15" hidden="false" customHeight="false" outlineLevel="0" collapsed="false">
      <c r="A88" s="38" t="s">
        <v>324</v>
      </c>
      <c r="B88" s="40" t="n">
        <v>42979</v>
      </c>
      <c r="C88" s="40" t="n">
        <v>42979</v>
      </c>
      <c r="D88" s="38" t="s">
        <v>237</v>
      </c>
      <c r="E88" s="39" t="s">
        <v>338</v>
      </c>
      <c r="F88" s="39" t="s">
        <v>339</v>
      </c>
      <c r="G88" s="38" t="s">
        <v>277</v>
      </c>
      <c r="H88" s="38" t="s">
        <v>241</v>
      </c>
      <c r="I88" s="41" t="n">
        <v>18</v>
      </c>
      <c r="J88" s="39"/>
      <c r="K88" s="39"/>
      <c r="L88" s="39"/>
      <c r="M88" s="39"/>
      <c r="N88" s="39"/>
      <c r="O88" s="39"/>
      <c r="P88" s="41" t="n">
        <v>-2258200</v>
      </c>
      <c r="Q88" s="41" t="n">
        <v>-406476</v>
      </c>
      <c r="R88" s="41" t="n">
        <v>0</v>
      </c>
      <c r="S88" s="41" t="n">
        <v>0</v>
      </c>
      <c r="T88" s="41" t="n">
        <v>0</v>
      </c>
      <c r="U88" s="41" t="n">
        <f aca="false">K88-P88</f>
        <v>2258200</v>
      </c>
      <c r="V88" s="41" t="n">
        <f aca="false">L88-Q88</f>
        <v>406476</v>
      </c>
      <c r="W88" s="41" t="n">
        <f aca="false">M88-R88</f>
        <v>0</v>
      </c>
      <c r="X88" s="41" t="n">
        <f aca="false">N88-S88</f>
        <v>0</v>
      </c>
      <c r="Y88" s="41" t="n">
        <f aca="false">O88-T88</f>
        <v>0</v>
      </c>
      <c r="Z88" s="38" t="s">
        <v>326</v>
      </c>
      <c r="AA88" s="38" t="s">
        <v>241</v>
      </c>
      <c r="AB88" s="38" t="s">
        <v>54</v>
      </c>
      <c r="AC88" s="39" t="s">
        <v>243</v>
      </c>
    </row>
    <row r="89" customFormat="false" ht="15" hidden="false" customHeight="false" outlineLevel="0" collapsed="false">
      <c r="A89" s="38" t="s">
        <v>324</v>
      </c>
      <c r="B89" s="40" t="n">
        <v>42979</v>
      </c>
      <c r="C89" s="40" t="n">
        <v>42979</v>
      </c>
      <c r="D89" s="38" t="s">
        <v>237</v>
      </c>
      <c r="E89" s="39" t="s">
        <v>315</v>
      </c>
      <c r="F89" s="39" t="s">
        <v>340</v>
      </c>
      <c r="G89" s="38" t="s">
        <v>307</v>
      </c>
      <c r="H89" s="38" t="s">
        <v>241</v>
      </c>
      <c r="I89" s="41" t="n">
        <v>18</v>
      </c>
      <c r="J89" s="39"/>
      <c r="K89" s="39"/>
      <c r="L89" s="39"/>
      <c r="M89" s="39"/>
      <c r="N89" s="39"/>
      <c r="O89" s="39"/>
      <c r="P89" s="41" t="n">
        <v>-508800</v>
      </c>
      <c r="Q89" s="41" t="n">
        <v>-91584</v>
      </c>
      <c r="R89" s="41" t="n">
        <v>0</v>
      </c>
      <c r="S89" s="41" t="n">
        <v>0</v>
      </c>
      <c r="T89" s="41" t="n">
        <v>0</v>
      </c>
      <c r="U89" s="41" t="n">
        <f aca="false">K89-P89</f>
        <v>508800</v>
      </c>
      <c r="V89" s="41" t="n">
        <f aca="false">L89-Q89</f>
        <v>91584</v>
      </c>
      <c r="W89" s="41" t="n">
        <f aca="false">M89-R89</f>
        <v>0</v>
      </c>
      <c r="X89" s="41" t="n">
        <f aca="false">N89-S89</f>
        <v>0</v>
      </c>
      <c r="Y89" s="41" t="n">
        <f aca="false">O89-T89</f>
        <v>0</v>
      </c>
      <c r="Z89" s="38" t="s">
        <v>326</v>
      </c>
      <c r="AA89" s="38" t="s">
        <v>241</v>
      </c>
      <c r="AB89" s="38" t="s">
        <v>54</v>
      </c>
      <c r="AC89" s="39" t="s">
        <v>243</v>
      </c>
    </row>
    <row r="90" customFormat="false" ht="15" hidden="false" customHeight="false" outlineLevel="0" collapsed="false">
      <c r="A90" s="38" t="s">
        <v>324</v>
      </c>
      <c r="B90" s="40" t="n">
        <v>42979</v>
      </c>
      <c r="C90" s="40" t="n">
        <v>42979</v>
      </c>
      <c r="D90" s="38" t="s">
        <v>237</v>
      </c>
      <c r="E90" s="39" t="s">
        <v>283</v>
      </c>
      <c r="F90" s="39" t="s">
        <v>341</v>
      </c>
      <c r="G90" s="38" t="s">
        <v>285</v>
      </c>
      <c r="H90" s="38" t="s">
        <v>241</v>
      </c>
      <c r="I90" s="41" t="n">
        <v>18</v>
      </c>
      <c r="J90" s="39"/>
      <c r="K90" s="39"/>
      <c r="L90" s="39"/>
      <c r="M90" s="39"/>
      <c r="N90" s="39"/>
      <c r="O90" s="39"/>
      <c r="P90" s="41" t="n">
        <v>-2063300</v>
      </c>
      <c r="Q90" s="41" t="n">
        <v>-371394</v>
      </c>
      <c r="R90" s="41" t="n">
        <v>0</v>
      </c>
      <c r="S90" s="41" t="n">
        <v>0</v>
      </c>
      <c r="T90" s="41" t="n">
        <v>0</v>
      </c>
      <c r="U90" s="41" t="n">
        <f aca="false">K90-P90</f>
        <v>2063300</v>
      </c>
      <c r="V90" s="41" t="n">
        <f aca="false">L90-Q90</f>
        <v>371394</v>
      </c>
      <c r="W90" s="41" t="n">
        <f aca="false">M90-R90</f>
        <v>0</v>
      </c>
      <c r="X90" s="41" t="n">
        <f aca="false">N90-S90</f>
        <v>0</v>
      </c>
      <c r="Y90" s="41" t="n">
        <f aca="false">O90-T90</f>
        <v>0</v>
      </c>
      <c r="Z90" s="38" t="s">
        <v>326</v>
      </c>
      <c r="AA90" s="38" t="s">
        <v>241</v>
      </c>
      <c r="AB90" s="38" t="s">
        <v>54</v>
      </c>
      <c r="AC90" s="39" t="s">
        <v>243</v>
      </c>
    </row>
    <row r="91" customFormat="false" ht="15" hidden="false" customHeight="false" outlineLevel="0" collapsed="false">
      <c r="A91" s="38" t="s">
        <v>324</v>
      </c>
      <c r="B91" s="40" t="n">
        <v>42979</v>
      </c>
      <c r="C91" s="40" t="n">
        <v>42979</v>
      </c>
      <c r="D91" s="38" t="s">
        <v>237</v>
      </c>
      <c r="E91" s="39" t="s">
        <v>283</v>
      </c>
      <c r="F91" s="39" t="s">
        <v>341</v>
      </c>
      <c r="G91" s="38" t="s">
        <v>280</v>
      </c>
      <c r="H91" s="38" t="s">
        <v>241</v>
      </c>
      <c r="I91" s="41" t="n">
        <v>18</v>
      </c>
      <c r="J91" s="39"/>
      <c r="K91" s="39"/>
      <c r="L91" s="39"/>
      <c r="M91" s="39"/>
      <c r="N91" s="39"/>
      <c r="O91" s="39"/>
      <c r="P91" s="41" t="n">
        <v>-17227100</v>
      </c>
      <c r="Q91" s="41" t="n">
        <v>-3100878</v>
      </c>
      <c r="R91" s="41" t="n">
        <v>0</v>
      </c>
      <c r="S91" s="41" t="n">
        <v>0</v>
      </c>
      <c r="T91" s="41" t="n">
        <v>0</v>
      </c>
      <c r="U91" s="41" t="n">
        <f aca="false">K91-P91</f>
        <v>17227100</v>
      </c>
      <c r="V91" s="41" t="n">
        <f aca="false">L91-Q91</f>
        <v>3100878</v>
      </c>
      <c r="W91" s="41" t="n">
        <f aca="false">M91-R91</f>
        <v>0</v>
      </c>
      <c r="X91" s="41" t="n">
        <f aca="false">N91-S91</f>
        <v>0</v>
      </c>
      <c r="Y91" s="41" t="n">
        <f aca="false">O91-T91</f>
        <v>0</v>
      </c>
      <c r="Z91" s="38" t="s">
        <v>326</v>
      </c>
      <c r="AA91" s="38" t="s">
        <v>241</v>
      </c>
      <c r="AB91" s="38" t="s">
        <v>54</v>
      </c>
      <c r="AC91" s="39" t="s">
        <v>243</v>
      </c>
    </row>
    <row r="92" customFormat="false" ht="15" hidden="false" customHeight="false" outlineLevel="0" collapsed="false">
      <c r="A92" s="38" t="s">
        <v>324</v>
      </c>
      <c r="B92" s="40" t="n">
        <v>42979</v>
      </c>
      <c r="C92" s="40" t="n">
        <v>42979</v>
      </c>
      <c r="D92" s="38" t="s">
        <v>237</v>
      </c>
      <c r="E92" s="39" t="s">
        <v>288</v>
      </c>
      <c r="F92" s="39" t="s">
        <v>342</v>
      </c>
      <c r="G92" s="38" t="s">
        <v>285</v>
      </c>
      <c r="H92" s="38" t="s">
        <v>241</v>
      </c>
      <c r="I92" s="41" t="n">
        <v>18</v>
      </c>
      <c r="J92" s="39"/>
      <c r="K92" s="39"/>
      <c r="L92" s="39"/>
      <c r="M92" s="39"/>
      <c r="N92" s="39"/>
      <c r="O92" s="39"/>
      <c r="P92" s="41" t="n">
        <v>-2489980.4</v>
      </c>
      <c r="Q92" s="41" t="n">
        <v>-448196</v>
      </c>
      <c r="R92" s="41" t="n">
        <v>0</v>
      </c>
      <c r="S92" s="41" t="n">
        <v>0</v>
      </c>
      <c r="T92" s="41" t="n">
        <v>0</v>
      </c>
      <c r="U92" s="41" t="n">
        <f aca="false">K92-P92</f>
        <v>2489980.4</v>
      </c>
      <c r="V92" s="41" t="n">
        <f aca="false">L92-Q92</f>
        <v>448196</v>
      </c>
      <c r="W92" s="41" t="n">
        <f aca="false">M92-R92</f>
        <v>0</v>
      </c>
      <c r="X92" s="41" t="n">
        <f aca="false">N92-S92</f>
        <v>0</v>
      </c>
      <c r="Y92" s="41" t="n">
        <f aca="false">O92-T92</f>
        <v>0</v>
      </c>
      <c r="Z92" s="38" t="s">
        <v>326</v>
      </c>
      <c r="AA92" s="38" t="s">
        <v>241</v>
      </c>
      <c r="AB92" s="38" t="s">
        <v>54</v>
      </c>
      <c r="AC92" s="39" t="s">
        <v>243</v>
      </c>
    </row>
    <row r="93" customFormat="false" ht="15" hidden="false" customHeight="false" outlineLevel="0" collapsed="false">
      <c r="A93" s="38" t="s">
        <v>332</v>
      </c>
      <c r="B93" s="40" t="n">
        <v>42979</v>
      </c>
      <c r="C93" s="40" t="n">
        <v>43040</v>
      </c>
      <c r="D93" s="38" t="s">
        <v>237</v>
      </c>
      <c r="E93" s="39" t="s">
        <v>308</v>
      </c>
      <c r="F93" s="39" t="s">
        <v>325</v>
      </c>
      <c r="G93" s="38" t="s">
        <v>240</v>
      </c>
      <c r="H93" s="38" t="s">
        <v>241</v>
      </c>
      <c r="I93" s="41" t="n">
        <v>18</v>
      </c>
      <c r="J93" s="39"/>
      <c r="K93" s="39"/>
      <c r="L93" s="39"/>
      <c r="M93" s="39"/>
      <c r="N93" s="39"/>
      <c r="O93" s="39"/>
      <c r="P93" s="41" t="n">
        <v>10692960.8</v>
      </c>
      <c r="Q93" s="41" t="n">
        <v>1924732</v>
      </c>
      <c r="R93" s="41" t="n">
        <v>0</v>
      </c>
      <c r="S93" s="41" t="n">
        <v>0</v>
      </c>
      <c r="T93" s="41" t="n">
        <v>0</v>
      </c>
      <c r="U93" s="41" t="n">
        <f aca="false">K93-P93</f>
        <v>-10692960.8</v>
      </c>
      <c r="V93" s="41" t="n">
        <f aca="false">L93-Q93</f>
        <v>-1924732</v>
      </c>
      <c r="W93" s="41" t="n">
        <f aca="false">M93-R93</f>
        <v>0</v>
      </c>
      <c r="X93" s="41" t="n">
        <f aca="false">N93-S93</f>
        <v>0</v>
      </c>
      <c r="Y93" s="41" t="n">
        <f aca="false">O93-T93</f>
        <v>0</v>
      </c>
      <c r="Z93" s="38" t="s">
        <v>326</v>
      </c>
      <c r="AA93" s="38" t="s">
        <v>241</v>
      </c>
      <c r="AB93" s="38" t="s">
        <v>54</v>
      </c>
      <c r="AC93" s="39" t="s">
        <v>243</v>
      </c>
    </row>
    <row r="94" customFormat="false" ht="15" hidden="false" customHeight="false" outlineLevel="0" collapsed="false">
      <c r="A94" s="38" t="s">
        <v>332</v>
      </c>
      <c r="B94" s="40" t="n">
        <v>42979</v>
      </c>
      <c r="C94" s="40" t="n">
        <v>43040</v>
      </c>
      <c r="D94" s="38" t="s">
        <v>237</v>
      </c>
      <c r="E94" s="39" t="s">
        <v>327</v>
      </c>
      <c r="F94" s="39" t="s">
        <v>328</v>
      </c>
      <c r="G94" s="38" t="s">
        <v>296</v>
      </c>
      <c r="H94" s="38" t="s">
        <v>241</v>
      </c>
      <c r="I94" s="41" t="n">
        <v>18</v>
      </c>
      <c r="J94" s="39"/>
      <c r="K94" s="39"/>
      <c r="L94" s="39"/>
      <c r="M94" s="39"/>
      <c r="N94" s="39"/>
      <c r="O94" s="39"/>
      <c r="P94" s="41" t="n">
        <v>22555600</v>
      </c>
      <c r="Q94" s="41" t="n">
        <v>4060008</v>
      </c>
      <c r="R94" s="41" t="n">
        <v>0</v>
      </c>
      <c r="S94" s="41" t="n">
        <v>0</v>
      </c>
      <c r="T94" s="41" t="n">
        <v>0</v>
      </c>
      <c r="U94" s="41" t="n">
        <f aca="false">K94-P94</f>
        <v>-22555600</v>
      </c>
      <c r="V94" s="41" t="n">
        <f aca="false">L94-Q94</f>
        <v>-4060008</v>
      </c>
      <c r="W94" s="41" t="n">
        <f aca="false">M94-R94</f>
        <v>0</v>
      </c>
      <c r="X94" s="41" t="n">
        <f aca="false">N94-S94</f>
        <v>0</v>
      </c>
      <c r="Y94" s="41" t="n">
        <f aca="false">O94-T94</f>
        <v>0</v>
      </c>
      <c r="Z94" s="38" t="s">
        <v>326</v>
      </c>
      <c r="AA94" s="38" t="s">
        <v>241</v>
      </c>
      <c r="AB94" s="38" t="s">
        <v>54</v>
      </c>
      <c r="AC94" s="39" t="s">
        <v>243</v>
      </c>
    </row>
    <row r="95" customFormat="false" ht="15" hidden="false" customHeight="false" outlineLevel="0" collapsed="false">
      <c r="A95" s="38" t="s">
        <v>332</v>
      </c>
      <c r="B95" s="40" t="n">
        <v>42979</v>
      </c>
      <c r="C95" s="40" t="n">
        <v>43040</v>
      </c>
      <c r="D95" s="38" t="s">
        <v>237</v>
      </c>
      <c r="E95" s="39" t="s">
        <v>299</v>
      </c>
      <c r="F95" s="39" t="s">
        <v>329</v>
      </c>
      <c r="G95" s="38" t="s">
        <v>246</v>
      </c>
      <c r="H95" s="38" t="s">
        <v>241</v>
      </c>
      <c r="I95" s="41" t="n">
        <v>18</v>
      </c>
      <c r="J95" s="39"/>
      <c r="K95" s="39"/>
      <c r="L95" s="39"/>
      <c r="M95" s="39"/>
      <c r="N95" s="39"/>
      <c r="O95" s="39"/>
      <c r="P95" s="41" t="n">
        <v>4871400</v>
      </c>
      <c r="Q95" s="41" t="n">
        <v>876852</v>
      </c>
      <c r="R95" s="41" t="n">
        <v>0</v>
      </c>
      <c r="S95" s="41" t="n">
        <v>0</v>
      </c>
      <c r="T95" s="41" t="n">
        <v>0</v>
      </c>
      <c r="U95" s="41" t="n">
        <f aca="false">K95-P95</f>
        <v>-4871400</v>
      </c>
      <c r="V95" s="41" t="n">
        <f aca="false">L95-Q95</f>
        <v>-876852</v>
      </c>
      <c r="W95" s="41" t="n">
        <f aca="false">M95-R95</f>
        <v>0</v>
      </c>
      <c r="X95" s="41" t="n">
        <f aca="false">N95-S95</f>
        <v>0</v>
      </c>
      <c r="Y95" s="41" t="n">
        <f aca="false">O95-T95</f>
        <v>0</v>
      </c>
      <c r="Z95" s="38" t="s">
        <v>326</v>
      </c>
      <c r="AA95" s="38" t="s">
        <v>241</v>
      </c>
      <c r="AB95" s="38" t="s">
        <v>54</v>
      </c>
      <c r="AC95" s="39" t="s">
        <v>243</v>
      </c>
    </row>
    <row r="96" customFormat="false" ht="15" hidden="false" customHeight="false" outlineLevel="0" collapsed="false">
      <c r="A96" s="38" t="s">
        <v>324</v>
      </c>
      <c r="B96" s="40" t="n">
        <v>42979</v>
      </c>
      <c r="C96" s="40" t="n">
        <v>43040</v>
      </c>
      <c r="D96" s="38" t="s">
        <v>237</v>
      </c>
      <c r="E96" s="39" t="s">
        <v>330</v>
      </c>
      <c r="F96" s="39" t="s">
        <v>331</v>
      </c>
      <c r="G96" s="38" t="s">
        <v>252</v>
      </c>
      <c r="H96" s="38" t="s">
        <v>241</v>
      </c>
      <c r="I96" s="41" t="n">
        <v>18</v>
      </c>
      <c r="J96" s="39"/>
      <c r="K96" s="39"/>
      <c r="L96" s="39"/>
      <c r="M96" s="39"/>
      <c r="N96" s="39"/>
      <c r="O96" s="39"/>
      <c r="P96" s="41" t="n">
        <v>-1656000</v>
      </c>
      <c r="Q96" s="41" t="n">
        <v>-298080</v>
      </c>
      <c r="R96" s="41" t="n">
        <v>0</v>
      </c>
      <c r="S96" s="41" t="n">
        <v>0</v>
      </c>
      <c r="T96" s="41" t="n">
        <v>0</v>
      </c>
      <c r="U96" s="41" t="n">
        <f aca="false">K96-P96</f>
        <v>1656000</v>
      </c>
      <c r="V96" s="41" t="n">
        <f aca="false">L96-Q96</f>
        <v>298080</v>
      </c>
      <c r="W96" s="41" t="n">
        <f aca="false">M96-R96</f>
        <v>0</v>
      </c>
      <c r="X96" s="41" t="n">
        <f aca="false">N96-S96</f>
        <v>0</v>
      </c>
      <c r="Y96" s="41" t="n">
        <f aca="false">O96-T96</f>
        <v>0</v>
      </c>
      <c r="Z96" s="38" t="s">
        <v>326</v>
      </c>
      <c r="AA96" s="38" t="s">
        <v>241</v>
      </c>
      <c r="AB96" s="38" t="s">
        <v>54</v>
      </c>
      <c r="AC96" s="39" t="s">
        <v>243</v>
      </c>
    </row>
    <row r="97" customFormat="false" ht="15" hidden="false" customHeight="false" outlineLevel="0" collapsed="false">
      <c r="A97" s="38" t="s">
        <v>332</v>
      </c>
      <c r="B97" s="40" t="n">
        <v>42979</v>
      </c>
      <c r="C97" s="40" t="n">
        <v>43040</v>
      </c>
      <c r="D97" s="38" t="s">
        <v>237</v>
      </c>
      <c r="E97" s="39" t="s">
        <v>330</v>
      </c>
      <c r="F97" s="39" t="s">
        <v>331</v>
      </c>
      <c r="G97" s="38" t="s">
        <v>252</v>
      </c>
      <c r="H97" s="38" t="s">
        <v>241</v>
      </c>
      <c r="I97" s="41" t="n">
        <v>18</v>
      </c>
      <c r="J97" s="39"/>
      <c r="K97" s="39"/>
      <c r="L97" s="39"/>
      <c r="M97" s="39"/>
      <c r="N97" s="39"/>
      <c r="O97" s="39"/>
      <c r="P97" s="41" t="n">
        <v>3312000</v>
      </c>
      <c r="Q97" s="41" t="n">
        <v>596160</v>
      </c>
      <c r="R97" s="41" t="n">
        <v>0</v>
      </c>
      <c r="S97" s="41" t="n">
        <v>0</v>
      </c>
      <c r="T97" s="41" t="n">
        <v>0</v>
      </c>
      <c r="U97" s="41" t="n">
        <f aca="false">K97-P97</f>
        <v>-3312000</v>
      </c>
      <c r="V97" s="41" t="n">
        <f aca="false">L97-Q97</f>
        <v>-596160</v>
      </c>
      <c r="W97" s="41" t="n">
        <f aca="false">M97-R97</f>
        <v>0</v>
      </c>
      <c r="X97" s="41" t="n">
        <f aca="false">N97-S97</f>
        <v>0</v>
      </c>
      <c r="Y97" s="41" t="n">
        <f aca="false">O97-T97</f>
        <v>0</v>
      </c>
      <c r="Z97" s="38" t="s">
        <v>326</v>
      </c>
      <c r="AA97" s="38" t="s">
        <v>241</v>
      </c>
      <c r="AB97" s="38" t="s">
        <v>54</v>
      </c>
      <c r="AC97" s="39" t="s">
        <v>243</v>
      </c>
    </row>
    <row r="98" customFormat="false" ht="15" hidden="false" customHeight="false" outlineLevel="0" collapsed="false">
      <c r="A98" s="38" t="s">
        <v>332</v>
      </c>
      <c r="B98" s="40" t="n">
        <v>42979</v>
      </c>
      <c r="C98" s="40" t="n">
        <v>43040</v>
      </c>
      <c r="D98" s="38" t="s">
        <v>237</v>
      </c>
      <c r="E98" s="39" t="s">
        <v>333</v>
      </c>
      <c r="F98" s="39" t="s">
        <v>334</v>
      </c>
      <c r="G98" s="38" t="s">
        <v>255</v>
      </c>
      <c r="H98" s="38" t="s">
        <v>241</v>
      </c>
      <c r="I98" s="41" t="n">
        <v>18</v>
      </c>
      <c r="J98" s="39"/>
      <c r="K98" s="39"/>
      <c r="L98" s="39"/>
      <c r="M98" s="39"/>
      <c r="N98" s="39"/>
      <c r="O98" s="39"/>
      <c r="P98" s="41" t="n">
        <v>17986558.8</v>
      </c>
      <c r="Q98" s="41" t="n">
        <v>3237582</v>
      </c>
      <c r="R98" s="41" t="n">
        <v>0</v>
      </c>
      <c r="S98" s="41" t="n">
        <v>0</v>
      </c>
      <c r="T98" s="41" t="n">
        <v>0</v>
      </c>
      <c r="U98" s="41" t="n">
        <f aca="false">K98-P98</f>
        <v>-17986558.8</v>
      </c>
      <c r="V98" s="41" t="n">
        <f aca="false">L98-Q98</f>
        <v>-3237582</v>
      </c>
      <c r="W98" s="41" t="n">
        <f aca="false">M98-R98</f>
        <v>0</v>
      </c>
      <c r="X98" s="41" t="n">
        <f aca="false">N98-S98</f>
        <v>0</v>
      </c>
      <c r="Y98" s="41" t="n">
        <f aca="false">O98-T98</f>
        <v>0</v>
      </c>
      <c r="Z98" s="38" t="s">
        <v>326</v>
      </c>
      <c r="AA98" s="38" t="s">
        <v>241</v>
      </c>
      <c r="AB98" s="38" t="s">
        <v>54</v>
      </c>
      <c r="AC98" s="39" t="s">
        <v>243</v>
      </c>
    </row>
    <row r="99" customFormat="false" ht="15" hidden="false" customHeight="false" outlineLevel="0" collapsed="false">
      <c r="A99" s="38" t="s">
        <v>324</v>
      </c>
      <c r="B99" s="40" t="n">
        <v>42979</v>
      </c>
      <c r="C99" s="40" t="n">
        <v>43040</v>
      </c>
      <c r="D99" s="38" t="s">
        <v>237</v>
      </c>
      <c r="E99" s="39" t="s">
        <v>303</v>
      </c>
      <c r="F99" s="39" t="s">
        <v>335</v>
      </c>
      <c r="G99" s="38" t="s">
        <v>260</v>
      </c>
      <c r="H99" s="38" t="s">
        <v>241</v>
      </c>
      <c r="I99" s="41" t="n">
        <v>18</v>
      </c>
      <c r="J99" s="39"/>
      <c r="K99" s="39"/>
      <c r="L99" s="39"/>
      <c r="M99" s="39"/>
      <c r="N99" s="39"/>
      <c r="O99" s="39"/>
      <c r="P99" s="41" t="n">
        <v>-2859360</v>
      </c>
      <c r="Q99" s="41" t="n">
        <v>-514684</v>
      </c>
      <c r="R99" s="41" t="n">
        <v>0</v>
      </c>
      <c r="S99" s="41" t="n">
        <v>0</v>
      </c>
      <c r="T99" s="41" t="n">
        <v>0</v>
      </c>
      <c r="U99" s="41" t="n">
        <f aca="false">K99-P99</f>
        <v>2859360</v>
      </c>
      <c r="V99" s="41" t="n">
        <f aca="false">L99-Q99</f>
        <v>514684</v>
      </c>
      <c r="W99" s="41" t="n">
        <f aca="false">M99-R99</f>
        <v>0</v>
      </c>
      <c r="X99" s="41" t="n">
        <f aca="false">N99-S99</f>
        <v>0</v>
      </c>
      <c r="Y99" s="41" t="n">
        <f aca="false">O99-T99</f>
        <v>0</v>
      </c>
      <c r="Z99" s="38" t="s">
        <v>326</v>
      </c>
      <c r="AA99" s="38" t="s">
        <v>241</v>
      </c>
      <c r="AB99" s="38" t="s">
        <v>54</v>
      </c>
      <c r="AC99" s="39" t="s">
        <v>243</v>
      </c>
    </row>
    <row r="100" customFormat="false" ht="15" hidden="false" customHeight="false" outlineLevel="0" collapsed="false">
      <c r="A100" s="38" t="s">
        <v>332</v>
      </c>
      <c r="B100" s="40" t="n">
        <v>42979</v>
      </c>
      <c r="C100" s="40" t="n">
        <v>43040</v>
      </c>
      <c r="D100" s="38" t="s">
        <v>237</v>
      </c>
      <c r="E100" s="39" t="s">
        <v>303</v>
      </c>
      <c r="F100" s="39" t="s">
        <v>335</v>
      </c>
      <c r="G100" s="38" t="s">
        <v>260</v>
      </c>
      <c r="H100" s="38" t="s">
        <v>241</v>
      </c>
      <c r="I100" s="41" t="n">
        <v>18</v>
      </c>
      <c r="J100" s="39"/>
      <c r="K100" s="39"/>
      <c r="L100" s="39"/>
      <c r="M100" s="39"/>
      <c r="N100" s="39"/>
      <c r="O100" s="39"/>
      <c r="P100" s="41" t="n">
        <v>11646400</v>
      </c>
      <c r="Q100" s="41" t="n">
        <v>2096352</v>
      </c>
      <c r="R100" s="41" t="n">
        <v>0</v>
      </c>
      <c r="S100" s="41" t="n">
        <v>0</v>
      </c>
      <c r="T100" s="41" t="n">
        <v>0</v>
      </c>
      <c r="U100" s="41" t="n">
        <f aca="false">K100-P100</f>
        <v>-11646400</v>
      </c>
      <c r="V100" s="41" t="n">
        <f aca="false">L100-Q100</f>
        <v>-2096352</v>
      </c>
      <c r="W100" s="41" t="n">
        <f aca="false">M100-R100</f>
        <v>0</v>
      </c>
      <c r="X100" s="41" t="n">
        <f aca="false">N100-S100</f>
        <v>0</v>
      </c>
      <c r="Y100" s="41" t="n">
        <f aca="false">O100-T100</f>
        <v>0</v>
      </c>
      <c r="Z100" s="38" t="s">
        <v>326</v>
      </c>
      <c r="AA100" s="38" t="s">
        <v>241</v>
      </c>
      <c r="AB100" s="38" t="s">
        <v>54</v>
      </c>
      <c r="AC100" s="39" t="s">
        <v>243</v>
      </c>
    </row>
    <row r="101" customFormat="false" ht="15" hidden="false" customHeight="false" outlineLevel="0" collapsed="false">
      <c r="A101" s="38" t="s">
        <v>332</v>
      </c>
      <c r="B101" s="40" t="n">
        <v>42979</v>
      </c>
      <c r="C101" s="40" t="n">
        <v>43040</v>
      </c>
      <c r="D101" s="38" t="s">
        <v>237</v>
      </c>
      <c r="E101" s="39" t="s">
        <v>266</v>
      </c>
      <c r="F101" s="39" t="s">
        <v>336</v>
      </c>
      <c r="G101" s="38" t="s">
        <v>263</v>
      </c>
      <c r="H101" s="38" t="s">
        <v>241</v>
      </c>
      <c r="I101" s="41" t="n">
        <v>18</v>
      </c>
      <c r="J101" s="39"/>
      <c r="K101" s="39"/>
      <c r="L101" s="39"/>
      <c r="M101" s="39"/>
      <c r="N101" s="39"/>
      <c r="O101" s="39"/>
      <c r="P101" s="41" t="n">
        <v>15315200</v>
      </c>
      <c r="Q101" s="41" t="n">
        <v>2756736</v>
      </c>
      <c r="R101" s="41" t="n">
        <v>0</v>
      </c>
      <c r="S101" s="41" t="n">
        <v>0</v>
      </c>
      <c r="T101" s="41" t="n">
        <v>0</v>
      </c>
      <c r="U101" s="41" t="n">
        <f aca="false">K101-P101</f>
        <v>-15315200</v>
      </c>
      <c r="V101" s="41" t="n">
        <f aca="false">L101-Q101</f>
        <v>-2756736</v>
      </c>
      <c r="W101" s="41" t="n">
        <f aca="false">M101-R101</f>
        <v>0</v>
      </c>
      <c r="X101" s="41" t="n">
        <f aca="false">N101-S101</f>
        <v>0</v>
      </c>
      <c r="Y101" s="41" t="n">
        <f aca="false">O101-T101</f>
        <v>0</v>
      </c>
      <c r="Z101" s="38" t="s">
        <v>326</v>
      </c>
      <c r="AA101" s="38" t="s">
        <v>241</v>
      </c>
      <c r="AB101" s="38" t="s">
        <v>54</v>
      </c>
      <c r="AC101" s="39" t="s">
        <v>243</v>
      </c>
    </row>
    <row r="102" customFormat="false" ht="15" hidden="false" customHeight="false" outlineLevel="0" collapsed="false">
      <c r="A102" s="38" t="s">
        <v>332</v>
      </c>
      <c r="B102" s="40" t="n">
        <v>42979</v>
      </c>
      <c r="C102" s="40" t="n">
        <v>43040</v>
      </c>
      <c r="D102" s="38" t="s">
        <v>237</v>
      </c>
      <c r="E102" s="39" t="s">
        <v>273</v>
      </c>
      <c r="F102" s="39" t="s">
        <v>337</v>
      </c>
      <c r="G102" s="38" t="s">
        <v>270</v>
      </c>
      <c r="H102" s="38" t="s">
        <v>241</v>
      </c>
      <c r="I102" s="41" t="n">
        <v>18</v>
      </c>
      <c r="J102" s="39"/>
      <c r="K102" s="39"/>
      <c r="L102" s="39"/>
      <c r="M102" s="39"/>
      <c r="N102" s="39"/>
      <c r="O102" s="39"/>
      <c r="P102" s="41" t="n">
        <v>58320639.2</v>
      </c>
      <c r="Q102" s="41" t="n">
        <v>10497716</v>
      </c>
      <c r="R102" s="41" t="n">
        <v>0</v>
      </c>
      <c r="S102" s="41" t="n">
        <v>0</v>
      </c>
      <c r="T102" s="41" t="n">
        <v>0</v>
      </c>
      <c r="U102" s="41" t="n">
        <f aca="false">K102-P102</f>
        <v>-58320639.2</v>
      </c>
      <c r="V102" s="41" t="n">
        <f aca="false">L102-Q102</f>
        <v>-10497716</v>
      </c>
      <c r="W102" s="41" t="n">
        <f aca="false">M102-R102</f>
        <v>0</v>
      </c>
      <c r="X102" s="41" t="n">
        <f aca="false">N102-S102</f>
        <v>0</v>
      </c>
      <c r="Y102" s="41" t="n">
        <f aca="false">O102-T102</f>
        <v>0</v>
      </c>
      <c r="Z102" s="38" t="s">
        <v>326</v>
      </c>
      <c r="AA102" s="38" t="s">
        <v>241</v>
      </c>
      <c r="AB102" s="38" t="s">
        <v>54</v>
      </c>
      <c r="AC102" s="39" t="s">
        <v>243</v>
      </c>
    </row>
    <row r="103" customFormat="false" ht="15" hidden="false" customHeight="false" outlineLevel="0" collapsed="false">
      <c r="A103" s="38" t="s">
        <v>332</v>
      </c>
      <c r="B103" s="40" t="n">
        <v>42979</v>
      </c>
      <c r="C103" s="40" t="n">
        <v>43040</v>
      </c>
      <c r="D103" s="38" t="s">
        <v>237</v>
      </c>
      <c r="E103" s="39" t="s">
        <v>338</v>
      </c>
      <c r="F103" s="39" t="s">
        <v>339</v>
      </c>
      <c r="G103" s="38" t="s">
        <v>277</v>
      </c>
      <c r="H103" s="38" t="s">
        <v>241</v>
      </c>
      <c r="I103" s="41" t="n">
        <v>18</v>
      </c>
      <c r="J103" s="39"/>
      <c r="K103" s="39"/>
      <c r="L103" s="39"/>
      <c r="M103" s="39"/>
      <c r="N103" s="39"/>
      <c r="O103" s="39"/>
      <c r="P103" s="41" t="n">
        <v>4516400</v>
      </c>
      <c r="Q103" s="41" t="n">
        <v>812952</v>
      </c>
      <c r="R103" s="41" t="n">
        <v>0</v>
      </c>
      <c r="S103" s="41" t="n">
        <v>0</v>
      </c>
      <c r="T103" s="41" t="n">
        <v>0</v>
      </c>
      <c r="U103" s="41" t="n">
        <f aca="false">K103-P103</f>
        <v>-4516400</v>
      </c>
      <c r="V103" s="41" t="n">
        <f aca="false">L103-Q103</f>
        <v>-812952</v>
      </c>
      <c r="W103" s="41" t="n">
        <f aca="false">M103-R103</f>
        <v>0</v>
      </c>
      <c r="X103" s="41" t="n">
        <f aca="false">N103-S103</f>
        <v>0</v>
      </c>
      <c r="Y103" s="41" t="n">
        <f aca="false">O103-T103</f>
        <v>0</v>
      </c>
      <c r="Z103" s="38" t="s">
        <v>326</v>
      </c>
      <c r="AA103" s="38" t="s">
        <v>241</v>
      </c>
      <c r="AB103" s="38" t="s">
        <v>54</v>
      </c>
      <c r="AC103" s="39" t="s">
        <v>243</v>
      </c>
    </row>
    <row r="104" customFormat="false" ht="15" hidden="false" customHeight="false" outlineLevel="0" collapsed="false">
      <c r="A104" s="38" t="s">
        <v>332</v>
      </c>
      <c r="B104" s="40" t="n">
        <v>42979</v>
      </c>
      <c r="C104" s="40" t="n">
        <v>43040</v>
      </c>
      <c r="D104" s="38" t="s">
        <v>237</v>
      </c>
      <c r="E104" s="39" t="s">
        <v>315</v>
      </c>
      <c r="F104" s="39" t="s">
        <v>340</v>
      </c>
      <c r="G104" s="38" t="s">
        <v>307</v>
      </c>
      <c r="H104" s="38" t="s">
        <v>241</v>
      </c>
      <c r="I104" s="41" t="n">
        <v>18</v>
      </c>
      <c r="J104" s="39"/>
      <c r="K104" s="39"/>
      <c r="L104" s="39"/>
      <c r="M104" s="39"/>
      <c r="N104" s="39"/>
      <c r="O104" s="39"/>
      <c r="P104" s="41" t="n">
        <v>1017600</v>
      </c>
      <c r="Q104" s="41" t="n">
        <v>183168</v>
      </c>
      <c r="R104" s="41" t="n">
        <v>0</v>
      </c>
      <c r="S104" s="41" t="n">
        <v>0</v>
      </c>
      <c r="T104" s="41" t="n">
        <v>0</v>
      </c>
      <c r="U104" s="41" t="n">
        <f aca="false">K104-P104</f>
        <v>-1017600</v>
      </c>
      <c r="V104" s="41" t="n">
        <f aca="false">L104-Q104</f>
        <v>-183168</v>
      </c>
      <c r="W104" s="41" t="n">
        <f aca="false">M104-R104</f>
        <v>0</v>
      </c>
      <c r="X104" s="41" t="n">
        <f aca="false">N104-S104</f>
        <v>0</v>
      </c>
      <c r="Y104" s="41" t="n">
        <f aca="false">O104-T104</f>
        <v>0</v>
      </c>
      <c r="Z104" s="38" t="s">
        <v>326</v>
      </c>
      <c r="AA104" s="38" t="s">
        <v>241</v>
      </c>
      <c r="AB104" s="38" t="s">
        <v>54</v>
      </c>
      <c r="AC104" s="39" t="s">
        <v>243</v>
      </c>
    </row>
    <row r="105" customFormat="false" ht="15" hidden="false" customHeight="false" outlineLevel="0" collapsed="false">
      <c r="A105" s="38" t="s">
        <v>332</v>
      </c>
      <c r="B105" s="40" t="n">
        <v>42979</v>
      </c>
      <c r="C105" s="40" t="n">
        <v>43040</v>
      </c>
      <c r="D105" s="38" t="s">
        <v>237</v>
      </c>
      <c r="E105" s="39" t="s">
        <v>283</v>
      </c>
      <c r="F105" s="39" t="s">
        <v>341</v>
      </c>
      <c r="G105" s="38" t="s">
        <v>285</v>
      </c>
      <c r="H105" s="38" t="s">
        <v>241</v>
      </c>
      <c r="I105" s="41" t="n">
        <v>18</v>
      </c>
      <c r="J105" s="39"/>
      <c r="K105" s="39"/>
      <c r="L105" s="39"/>
      <c r="M105" s="39"/>
      <c r="N105" s="39"/>
      <c r="O105" s="39"/>
      <c r="P105" s="41" t="n">
        <v>4126600</v>
      </c>
      <c r="Q105" s="41" t="n">
        <v>742788</v>
      </c>
      <c r="R105" s="41" t="n">
        <v>0</v>
      </c>
      <c r="S105" s="41" t="n">
        <v>0</v>
      </c>
      <c r="T105" s="41" t="n">
        <v>0</v>
      </c>
      <c r="U105" s="41" t="n">
        <f aca="false">K105-P105</f>
        <v>-4126600</v>
      </c>
      <c r="V105" s="41" t="n">
        <f aca="false">L105-Q105</f>
        <v>-742788</v>
      </c>
      <c r="W105" s="41" t="n">
        <f aca="false">M105-R105</f>
        <v>0</v>
      </c>
      <c r="X105" s="41" t="n">
        <f aca="false">N105-S105</f>
        <v>0</v>
      </c>
      <c r="Y105" s="41" t="n">
        <f aca="false">O105-T105</f>
        <v>0</v>
      </c>
      <c r="Z105" s="38" t="s">
        <v>326</v>
      </c>
      <c r="AA105" s="38" t="s">
        <v>241</v>
      </c>
      <c r="AB105" s="38" t="s">
        <v>54</v>
      </c>
      <c r="AC105" s="39" t="s">
        <v>243</v>
      </c>
    </row>
    <row r="106" customFormat="false" ht="15" hidden="false" customHeight="false" outlineLevel="0" collapsed="false">
      <c r="A106" s="38" t="s">
        <v>332</v>
      </c>
      <c r="B106" s="40" t="n">
        <v>42979</v>
      </c>
      <c r="C106" s="40" t="n">
        <v>43040</v>
      </c>
      <c r="D106" s="38" t="s">
        <v>237</v>
      </c>
      <c r="E106" s="39" t="s">
        <v>283</v>
      </c>
      <c r="F106" s="39" t="s">
        <v>341</v>
      </c>
      <c r="G106" s="38" t="s">
        <v>280</v>
      </c>
      <c r="H106" s="38" t="s">
        <v>241</v>
      </c>
      <c r="I106" s="41" t="n">
        <v>18</v>
      </c>
      <c r="J106" s="39"/>
      <c r="K106" s="39"/>
      <c r="L106" s="39"/>
      <c r="M106" s="39"/>
      <c r="N106" s="39"/>
      <c r="O106" s="39"/>
      <c r="P106" s="41" t="n">
        <v>34454200</v>
      </c>
      <c r="Q106" s="41" t="n">
        <v>6201756</v>
      </c>
      <c r="R106" s="41" t="n">
        <v>0</v>
      </c>
      <c r="S106" s="41" t="n">
        <v>0</v>
      </c>
      <c r="T106" s="41" t="n">
        <v>0</v>
      </c>
      <c r="U106" s="41" t="n">
        <f aca="false">K106-P106</f>
        <v>-34454200</v>
      </c>
      <c r="V106" s="41" t="n">
        <f aca="false">L106-Q106</f>
        <v>-6201756</v>
      </c>
      <c r="W106" s="41" t="n">
        <f aca="false">M106-R106</f>
        <v>0</v>
      </c>
      <c r="X106" s="41" t="n">
        <f aca="false">N106-S106</f>
        <v>0</v>
      </c>
      <c r="Y106" s="41" t="n">
        <f aca="false">O106-T106</f>
        <v>0</v>
      </c>
      <c r="Z106" s="38" t="s">
        <v>326</v>
      </c>
      <c r="AA106" s="38" t="s">
        <v>241</v>
      </c>
      <c r="AB106" s="38" t="s">
        <v>54</v>
      </c>
      <c r="AC106" s="39" t="s">
        <v>243</v>
      </c>
    </row>
    <row r="107" customFormat="false" ht="15" hidden="false" customHeight="false" outlineLevel="0" collapsed="false">
      <c r="A107" s="38" t="s">
        <v>332</v>
      </c>
      <c r="B107" s="40" t="n">
        <v>42979</v>
      </c>
      <c r="C107" s="40" t="n">
        <v>43040</v>
      </c>
      <c r="D107" s="38" t="s">
        <v>237</v>
      </c>
      <c r="E107" s="39" t="s">
        <v>288</v>
      </c>
      <c r="F107" s="39" t="s">
        <v>342</v>
      </c>
      <c r="G107" s="38" t="s">
        <v>285</v>
      </c>
      <c r="H107" s="38" t="s">
        <v>241</v>
      </c>
      <c r="I107" s="41" t="n">
        <v>18</v>
      </c>
      <c r="J107" s="39"/>
      <c r="K107" s="39"/>
      <c r="L107" s="39"/>
      <c r="M107" s="39"/>
      <c r="N107" s="39"/>
      <c r="O107" s="39"/>
      <c r="P107" s="41" t="n">
        <v>4979960.8</v>
      </c>
      <c r="Q107" s="41" t="n">
        <v>896392</v>
      </c>
      <c r="R107" s="41" t="n">
        <v>0</v>
      </c>
      <c r="S107" s="41" t="n">
        <v>0</v>
      </c>
      <c r="T107" s="41" t="n">
        <v>0</v>
      </c>
      <c r="U107" s="41" t="n">
        <f aca="false">K107-P107</f>
        <v>-4979960.8</v>
      </c>
      <c r="V107" s="41" t="n">
        <f aca="false">L107-Q107</f>
        <v>-896392</v>
      </c>
      <c r="W107" s="41" t="n">
        <f aca="false">M107-R107</f>
        <v>0</v>
      </c>
      <c r="X107" s="41" t="n">
        <f aca="false">N107-S107</f>
        <v>0</v>
      </c>
      <c r="Y107" s="41" t="n">
        <f aca="false">O107-T107</f>
        <v>0</v>
      </c>
      <c r="Z107" s="38" t="s">
        <v>326</v>
      </c>
      <c r="AA107" s="38" t="s">
        <v>241</v>
      </c>
      <c r="AB107" s="38" t="s">
        <v>54</v>
      </c>
      <c r="AC107" s="39" t="s">
        <v>243</v>
      </c>
    </row>
    <row r="108" customFormat="false" ht="15" hidden="false" customHeight="false" outlineLevel="0" collapsed="false">
      <c r="A108" s="38" t="s">
        <v>324</v>
      </c>
      <c r="B108" s="40" t="n">
        <v>43040</v>
      </c>
      <c r="C108" s="40" t="n">
        <v>43040</v>
      </c>
      <c r="D108" s="38" t="s">
        <v>237</v>
      </c>
      <c r="E108" s="39" t="s">
        <v>290</v>
      </c>
      <c r="F108" s="39" t="s">
        <v>343</v>
      </c>
      <c r="G108" s="38" t="s">
        <v>240</v>
      </c>
      <c r="H108" s="38" t="s">
        <v>241</v>
      </c>
      <c r="I108" s="41" t="n">
        <v>18</v>
      </c>
      <c r="J108" s="39"/>
      <c r="K108" s="39"/>
      <c r="L108" s="39"/>
      <c r="M108" s="39"/>
      <c r="N108" s="39"/>
      <c r="O108" s="39"/>
      <c r="P108" s="41" t="n">
        <v>-4152298.6</v>
      </c>
      <c r="Q108" s="41" t="n">
        <v>-747414</v>
      </c>
      <c r="R108" s="41" t="n">
        <v>0</v>
      </c>
      <c r="S108" s="41" t="n">
        <v>0</v>
      </c>
      <c r="T108" s="41" t="n">
        <v>0</v>
      </c>
      <c r="U108" s="41" t="n">
        <f aca="false">K108-P108</f>
        <v>4152298.6</v>
      </c>
      <c r="V108" s="41" t="n">
        <f aca="false">L108-Q108</f>
        <v>747414</v>
      </c>
      <c r="W108" s="41" t="n">
        <f aca="false">M108-R108</f>
        <v>0</v>
      </c>
      <c r="X108" s="41" t="n">
        <f aca="false">N108-S108</f>
        <v>0</v>
      </c>
      <c r="Y108" s="41" t="n">
        <f aca="false">O108-T108</f>
        <v>0</v>
      </c>
      <c r="Z108" s="38" t="s">
        <v>326</v>
      </c>
      <c r="AA108" s="38" t="s">
        <v>241</v>
      </c>
      <c r="AB108" s="38" t="s">
        <v>54</v>
      </c>
      <c r="AC108" s="39" t="s">
        <v>243</v>
      </c>
    </row>
    <row r="109" customFormat="false" ht="15" hidden="false" customHeight="false" outlineLevel="0" collapsed="false">
      <c r="A109" s="38" t="s">
        <v>324</v>
      </c>
      <c r="B109" s="40" t="n">
        <v>43040</v>
      </c>
      <c r="C109" s="40" t="n">
        <v>43040</v>
      </c>
      <c r="D109" s="38" t="s">
        <v>237</v>
      </c>
      <c r="E109" s="39" t="s">
        <v>238</v>
      </c>
      <c r="F109" s="39" t="s">
        <v>279</v>
      </c>
      <c r="G109" s="38" t="s">
        <v>240</v>
      </c>
      <c r="H109" s="38" t="s">
        <v>241</v>
      </c>
      <c r="I109" s="41" t="n">
        <v>18</v>
      </c>
      <c r="J109" s="39"/>
      <c r="K109" s="39"/>
      <c r="L109" s="39"/>
      <c r="M109" s="39"/>
      <c r="N109" s="39"/>
      <c r="O109" s="39"/>
      <c r="P109" s="41" t="n">
        <v>-790664</v>
      </c>
      <c r="Q109" s="41" t="n">
        <v>-142320</v>
      </c>
      <c r="R109" s="41" t="n">
        <v>0</v>
      </c>
      <c r="S109" s="41" t="n">
        <v>0</v>
      </c>
      <c r="T109" s="41" t="n">
        <v>0</v>
      </c>
      <c r="U109" s="41" t="n">
        <f aca="false">K109-P109</f>
        <v>790664</v>
      </c>
      <c r="V109" s="41" t="n">
        <f aca="false">L109-Q109</f>
        <v>142320</v>
      </c>
      <c r="W109" s="41" t="n">
        <f aca="false">M109-R109</f>
        <v>0</v>
      </c>
      <c r="X109" s="41" t="n">
        <f aca="false">N109-S109</f>
        <v>0</v>
      </c>
      <c r="Y109" s="41" t="n">
        <f aca="false">O109-T109</f>
        <v>0</v>
      </c>
      <c r="Z109" s="38" t="s">
        <v>326</v>
      </c>
      <c r="AA109" s="38" t="s">
        <v>241</v>
      </c>
      <c r="AB109" s="38" t="s">
        <v>54</v>
      </c>
      <c r="AC109" s="39" t="s">
        <v>243</v>
      </c>
    </row>
    <row r="110" customFormat="false" ht="15" hidden="false" customHeight="false" outlineLevel="0" collapsed="false">
      <c r="A110" s="38" t="s">
        <v>324</v>
      </c>
      <c r="B110" s="40" t="n">
        <v>43040</v>
      </c>
      <c r="C110" s="40" t="n">
        <v>43040</v>
      </c>
      <c r="D110" s="38" t="s">
        <v>237</v>
      </c>
      <c r="E110" s="39" t="s">
        <v>292</v>
      </c>
      <c r="F110" s="39" t="s">
        <v>344</v>
      </c>
      <c r="G110" s="38" t="s">
        <v>240</v>
      </c>
      <c r="H110" s="38" t="s">
        <v>241</v>
      </c>
      <c r="I110" s="41" t="n">
        <v>18</v>
      </c>
      <c r="J110" s="39"/>
      <c r="K110" s="39"/>
      <c r="L110" s="39"/>
      <c r="M110" s="39"/>
      <c r="N110" s="39"/>
      <c r="O110" s="39"/>
      <c r="P110" s="41" t="n">
        <v>-4128450</v>
      </c>
      <c r="Q110" s="41" t="n">
        <v>-743120.56</v>
      </c>
      <c r="R110" s="41" t="n">
        <v>0</v>
      </c>
      <c r="S110" s="41" t="n">
        <v>0</v>
      </c>
      <c r="T110" s="41" t="n">
        <v>0</v>
      </c>
      <c r="U110" s="41" t="n">
        <f aca="false">K110-P110</f>
        <v>4128450</v>
      </c>
      <c r="V110" s="41" t="n">
        <f aca="false">L110-Q110</f>
        <v>743120.56</v>
      </c>
      <c r="W110" s="41" t="n">
        <f aca="false">M110-R110</f>
        <v>0</v>
      </c>
      <c r="X110" s="41" t="n">
        <f aca="false">N110-S110</f>
        <v>0</v>
      </c>
      <c r="Y110" s="41" t="n">
        <f aca="false">O110-T110</f>
        <v>0</v>
      </c>
      <c r="Z110" s="38" t="s">
        <v>326</v>
      </c>
      <c r="AA110" s="38" t="s">
        <v>241</v>
      </c>
      <c r="AB110" s="38" t="s">
        <v>54</v>
      </c>
      <c r="AC110" s="39" t="s">
        <v>243</v>
      </c>
    </row>
    <row r="111" customFormat="false" ht="15" hidden="false" customHeight="false" outlineLevel="0" collapsed="false">
      <c r="A111" s="38" t="s">
        <v>324</v>
      </c>
      <c r="B111" s="40" t="n">
        <v>43040</v>
      </c>
      <c r="C111" s="40" t="n">
        <v>43040</v>
      </c>
      <c r="D111" s="38" t="s">
        <v>237</v>
      </c>
      <c r="E111" s="39" t="s">
        <v>244</v>
      </c>
      <c r="F111" s="39" t="s">
        <v>345</v>
      </c>
      <c r="G111" s="38" t="s">
        <v>246</v>
      </c>
      <c r="H111" s="38" t="s">
        <v>241</v>
      </c>
      <c r="I111" s="41" t="n">
        <v>18</v>
      </c>
      <c r="J111" s="39"/>
      <c r="K111" s="39"/>
      <c r="L111" s="39"/>
      <c r="M111" s="39"/>
      <c r="N111" s="39"/>
      <c r="O111" s="39"/>
      <c r="P111" s="41" t="n">
        <v>-981107</v>
      </c>
      <c r="Q111" s="41" t="n">
        <v>-176599</v>
      </c>
      <c r="R111" s="41" t="n">
        <v>0</v>
      </c>
      <c r="S111" s="41" t="n">
        <v>0</v>
      </c>
      <c r="T111" s="41" t="n">
        <v>0</v>
      </c>
      <c r="U111" s="41" t="n">
        <f aca="false">K111-P111</f>
        <v>981107</v>
      </c>
      <c r="V111" s="41" t="n">
        <f aca="false">L111-Q111</f>
        <v>176599</v>
      </c>
      <c r="W111" s="41" t="n">
        <f aca="false">M111-R111</f>
        <v>0</v>
      </c>
      <c r="X111" s="41" t="n">
        <f aca="false">N111-S111</f>
        <v>0</v>
      </c>
      <c r="Y111" s="41" t="n">
        <f aca="false">O111-T111</f>
        <v>0</v>
      </c>
      <c r="Z111" s="38" t="s">
        <v>326</v>
      </c>
      <c r="AA111" s="38" t="s">
        <v>241</v>
      </c>
      <c r="AB111" s="38" t="s">
        <v>54</v>
      </c>
      <c r="AC111" s="39" t="s">
        <v>243</v>
      </c>
    </row>
    <row r="112" customFormat="false" ht="15" hidden="false" customHeight="false" outlineLevel="0" collapsed="false">
      <c r="A112" s="38" t="s">
        <v>324</v>
      </c>
      <c r="B112" s="40" t="n">
        <v>43040</v>
      </c>
      <c r="C112" s="40" t="n">
        <v>43040</v>
      </c>
      <c r="D112" s="38" t="s">
        <v>237</v>
      </c>
      <c r="E112" s="39" t="s">
        <v>247</v>
      </c>
      <c r="F112" s="39" t="s">
        <v>336</v>
      </c>
      <c r="G112" s="38" t="s">
        <v>249</v>
      </c>
      <c r="H112" s="38" t="s">
        <v>241</v>
      </c>
      <c r="I112" s="41" t="n">
        <v>18</v>
      </c>
      <c r="J112" s="39"/>
      <c r="K112" s="39"/>
      <c r="L112" s="39"/>
      <c r="M112" s="39"/>
      <c r="N112" s="39"/>
      <c r="O112" s="39"/>
      <c r="P112" s="41" t="n">
        <v>-854611</v>
      </c>
      <c r="Q112" s="41" t="n">
        <v>-153830</v>
      </c>
      <c r="R112" s="41" t="n">
        <v>0</v>
      </c>
      <c r="S112" s="41" t="n">
        <v>0</v>
      </c>
      <c r="T112" s="41" t="n">
        <v>0</v>
      </c>
      <c r="U112" s="41" t="n">
        <f aca="false">K112-P112</f>
        <v>854611</v>
      </c>
      <c r="V112" s="41" t="n">
        <f aca="false">L112-Q112</f>
        <v>153830</v>
      </c>
      <c r="W112" s="41" t="n">
        <f aca="false">M112-R112</f>
        <v>0</v>
      </c>
      <c r="X112" s="41" t="n">
        <f aca="false">N112-S112</f>
        <v>0</v>
      </c>
      <c r="Y112" s="41" t="n">
        <f aca="false">O112-T112</f>
        <v>0</v>
      </c>
      <c r="Z112" s="38" t="s">
        <v>326</v>
      </c>
      <c r="AA112" s="38" t="s">
        <v>241</v>
      </c>
      <c r="AB112" s="38" t="s">
        <v>54</v>
      </c>
      <c r="AC112" s="39" t="s">
        <v>243</v>
      </c>
    </row>
    <row r="113" customFormat="false" ht="15" hidden="false" customHeight="false" outlineLevel="0" collapsed="false">
      <c r="A113" s="38" t="s">
        <v>324</v>
      </c>
      <c r="B113" s="40" t="n">
        <v>43040</v>
      </c>
      <c r="C113" s="40" t="n">
        <v>43040</v>
      </c>
      <c r="D113" s="38" t="s">
        <v>237</v>
      </c>
      <c r="E113" s="39" t="s">
        <v>250</v>
      </c>
      <c r="F113" s="39" t="s">
        <v>346</v>
      </c>
      <c r="G113" s="38" t="s">
        <v>252</v>
      </c>
      <c r="H113" s="38" t="s">
        <v>241</v>
      </c>
      <c r="I113" s="41" t="n">
        <v>18</v>
      </c>
      <c r="J113" s="39"/>
      <c r="K113" s="39"/>
      <c r="L113" s="39"/>
      <c r="M113" s="39"/>
      <c r="N113" s="39"/>
      <c r="O113" s="39"/>
      <c r="P113" s="41" t="n">
        <v>-739123</v>
      </c>
      <c r="Q113" s="41" t="n">
        <v>-133042</v>
      </c>
      <c r="R113" s="41" t="n">
        <v>0</v>
      </c>
      <c r="S113" s="41" t="n">
        <v>0</v>
      </c>
      <c r="T113" s="41" t="n">
        <v>0</v>
      </c>
      <c r="U113" s="41" t="n">
        <f aca="false">K113-P113</f>
        <v>739123</v>
      </c>
      <c r="V113" s="41" t="n">
        <f aca="false">L113-Q113</f>
        <v>133042</v>
      </c>
      <c r="W113" s="41" t="n">
        <f aca="false">M113-R113</f>
        <v>0</v>
      </c>
      <c r="X113" s="41" t="n">
        <f aca="false">N113-S113</f>
        <v>0</v>
      </c>
      <c r="Y113" s="41" t="n">
        <f aca="false">O113-T113</f>
        <v>0</v>
      </c>
      <c r="Z113" s="38" t="s">
        <v>326</v>
      </c>
      <c r="AA113" s="38" t="s">
        <v>241</v>
      </c>
      <c r="AB113" s="38" t="s">
        <v>54</v>
      </c>
      <c r="AC113" s="39" t="s">
        <v>243</v>
      </c>
    </row>
    <row r="114" customFormat="false" ht="15" hidden="false" customHeight="false" outlineLevel="0" collapsed="false">
      <c r="A114" s="38" t="s">
        <v>324</v>
      </c>
      <c r="B114" s="40" t="n">
        <v>43040</v>
      </c>
      <c r="C114" s="40" t="n">
        <v>43040</v>
      </c>
      <c r="D114" s="38" t="s">
        <v>237</v>
      </c>
      <c r="E114" s="39" t="s">
        <v>256</v>
      </c>
      <c r="F114" s="39" t="s">
        <v>312</v>
      </c>
      <c r="G114" s="38" t="s">
        <v>255</v>
      </c>
      <c r="H114" s="38" t="s">
        <v>241</v>
      </c>
      <c r="I114" s="41" t="n">
        <v>18</v>
      </c>
      <c r="J114" s="39"/>
      <c r="K114" s="39"/>
      <c r="L114" s="39"/>
      <c r="M114" s="39"/>
      <c r="N114" s="39"/>
      <c r="O114" s="39"/>
      <c r="P114" s="41" t="n">
        <v>-1025868</v>
      </c>
      <c r="Q114" s="41" t="n">
        <v>-184656</v>
      </c>
      <c r="R114" s="41" t="n">
        <v>0</v>
      </c>
      <c r="S114" s="41" t="n">
        <v>0</v>
      </c>
      <c r="T114" s="41" t="n">
        <v>0</v>
      </c>
      <c r="U114" s="41" t="n">
        <f aca="false">K114-P114</f>
        <v>1025868</v>
      </c>
      <c r="V114" s="41" t="n">
        <f aca="false">L114-Q114</f>
        <v>184656</v>
      </c>
      <c r="W114" s="41" t="n">
        <f aca="false">M114-R114</f>
        <v>0</v>
      </c>
      <c r="X114" s="41" t="n">
        <f aca="false">N114-S114</f>
        <v>0</v>
      </c>
      <c r="Y114" s="41" t="n">
        <f aca="false">O114-T114</f>
        <v>0</v>
      </c>
      <c r="Z114" s="38" t="s">
        <v>326</v>
      </c>
      <c r="AA114" s="38" t="s">
        <v>241</v>
      </c>
      <c r="AB114" s="38" t="s">
        <v>54</v>
      </c>
      <c r="AC114" s="39" t="s">
        <v>243</v>
      </c>
    </row>
    <row r="115" customFormat="false" ht="15" hidden="false" customHeight="false" outlineLevel="0" collapsed="false">
      <c r="A115" s="38" t="s">
        <v>324</v>
      </c>
      <c r="B115" s="40" t="n">
        <v>43040</v>
      </c>
      <c r="C115" s="40" t="n">
        <v>43040</v>
      </c>
      <c r="D115" s="38" t="s">
        <v>237</v>
      </c>
      <c r="E115" s="39" t="s">
        <v>258</v>
      </c>
      <c r="F115" s="39" t="s">
        <v>347</v>
      </c>
      <c r="G115" s="38" t="s">
        <v>260</v>
      </c>
      <c r="H115" s="38" t="s">
        <v>241</v>
      </c>
      <c r="I115" s="41" t="n">
        <v>18</v>
      </c>
      <c r="J115" s="39"/>
      <c r="K115" s="39"/>
      <c r="L115" s="39"/>
      <c r="M115" s="39"/>
      <c r="N115" s="39"/>
      <c r="O115" s="39"/>
      <c r="P115" s="41" t="n">
        <v>-991475</v>
      </c>
      <c r="Q115" s="41" t="n">
        <v>-178466</v>
      </c>
      <c r="R115" s="41" t="n">
        <v>0</v>
      </c>
      <c r="S115" s="41" t="n">
        <v>0</v>
      </c>
      <c r="T115" s="41" t="n">
        <v>0</v>
      </c>
      <c r="U115" s="41" t="n">
        <f aca="false">K115-P115</f>
        <v>991475</v>
      </c>
      <c r="V115" s="41" t="n">
        <f aca="false">L115-Q115</f>
        <v>178466</v>
      </c>
      <c r="W115" s="41" t="n">
        <f aca="false">M115-R115</f>
        <v>0</v>
      </c>
      <c r="X115" s="41" t="n">
        <f aca="false">N115-S115</f>
        <v>0</v>
      </c>
      <c r="Y115" s="41" t="n">
        <f aca="false">O115-T115</f>
        <v>0</v>
      </c>
      <c r="Z115" s="38" t="s">
        <v>326</v>
      </c>
      <c r="AA115" s="38" t="s">
        <v>241</v>
      </c>
      <c r="AB115" s="38" t="s">
        <v>54</v>
      </c>
      <c r="AC115" s="39" t="s">
        <v>243</v>
      </c>
    </row>
    <row r="116" customFormat="false" ht="15" hidden="false" customHeight="false" outlineLevel="0" collapsed="false">
      <c r="A116" s="38" t="s">
        <v>324</v>
      </c>
      <c r="B116" s="40" t="n">
        <v>43040</v>
      </c>
      <c r="C116" s="40" t="n">
        <v>43040</v>
      </c>
      <c r="D116" s="38" t="s">
        <v>237</v>
      </c>
      <c r="E116" s="39" t="s">
        <v>264</v>
      </c>
      <c r="F116" s="39" t="s">
        <v>348</v>
      </c>
      <c r="G116" s="38" t="s">
        <v>263</v>
      </c>
      <c r="H116" s="38" t="s">
        <v>241</v>
      </c>
      <c r="I116" s="41" t="n">
        <v>18</v>
      </c>
      <c r="J116" s="39"/>
      <c r="K116" s="39"/>
      <c r="L116" s="39"/>
      <c r="M116" s="39"/>
      <c r="N116" s="39"/>
      <c r="O116" s="39"/>
      <c r="P116" s="41" t="n">
        <v>-969477</v>
      </c>
      <c r="Q116" s="41" t="n">
        <v>-174506</v>
      </c>
      <c r="R116" s="41" t="n">
        <v>0</v>
      </c>
      <c r="S116" s="41" t="n">
        <v>0</v>
      </c>
      <c r="T116" s="41" t="n">
        <v>0</v>
      </c>
      <c r="U116" s="41" t="n">
        <f aca="false">K116-P116</f>
        <v>969477</v>
      </c>
      <c r="V116" s="41" t="n">
        <f aca="false">L116-Q116</f>
        <v>174506</v>
      </c>
      <c r="W116" s="41" t="n">
        <f aca="false">M116-R116</f>
        <v>0</v>
      </c>
      <c r="X116" s="41" t="n">
        <f aca="false">N116-S116</f>
        <v>0</v>
      </c>
      <c r="Y116" s="41" t="n">
        <f aca="false">O116-T116</f>
        <v>0</v>
      </c>
      <c r="Z116" s="38" t="s">
        <v>326</v>
      </c>
      <c r="AA116" s="38" t="s">
        <v>241</v>
      </c>
      <c r="AB116" s="38" t="s">
        <v>54</v>
      </c>
      <c r="AC116" s="39" t="s">
        <v>243</v>
      </c>
    </row>
    <row r="117" customFormat="false" ht="15" hidden="false" customHeight="false" outlineLevel="0" collapsed="false">
      <c r="A117" s="38" t="s">
        <v>324</v>
      </c>
      <c r="B117" s="40" t="n">
        <v>43040</v>
      </c>
      <c r="C117" s="40" t="n">
        <v>43040</v>
      </c>
      <c r="D117" s="38" t="s">
        <v>237</v>
      </c>
      <c r="E117" s="39" t="s">
        <v>268</v>
      </c>
      <c r="F117" s="39" t="s">
        <v>335</v>
      </c>
      <c r="G117" s="38" t="s">
        <v>270</v>
      </c>
      <c r="H117" s="38" t="s">
        <v>241</v>
      </c>
      <c r="I117" s="41" t="n">
        <v>18</v>
      </c>
      <c r="J117" s="39"/>
      <c r="K117" s="39"/>
      <c r="L117" s="39"/>
      <c r="M117" s="39"/>
      <c r="N117" s="39"/>
      <c r="O117" s="39"/>
      <c r="P117" s="41" t="n">
        <v>-1838229</v>
      </c>
      <c r="Q117" s="41" t="n">
        <v>-330881</v>
      </c>
      <c r="R117" s="41" t="n">
        <v>0</v>
      </c>
      <c r="S117" s="41" t="n">
        <v>0</v>
      </c>
      <c r="T117" s="41" t="n">
        <v>0</v>
      </c>
      <c r="U117" s="41" t="n">
        <f aca="false">K117-P117</f>
        <v>1838229</v>
      </c>
      <c r="V117" s="41" t="n">
        <f aca="false">L117-Q117</f>
        <v>330881</v>
      </c>
      <c r="W117" s="41" t="n">
        <f aca="false">M117-R117</f>
        <v>0</v>
      </c>
      <c r="X117" s="41" t="n">
        <f aca="false">N117-S117</f>
        <v>0</v>
      </c>
      <c r="Y117" s="41" t="n">
        <f aca="false">O117-T117</f>
        <v>0</v>
      </c>
      <c r="Z117" s="38" t="s">
        <v>326</v>
      </c>
      <c r="AA117" s="38" t="s">
        <v>241</v>
      </c>
      <c r="AB117" s="38" t="s">
        <v>54</v>
      </c>
      <c r="AC117" s="39" t="s">
        <v>243</v>
      </c>
    </row>
    <row r="118" customFormat="false" ht="15" hidden="false" customHeight="false" outlineLevel="0" collapsed="false">
      <c r="A118" s="38" t="s">
        <v>324</v>
      </c>
      <c r="B118" s="40" t="n">
        <v>43040</v>
      </c>
      <c r="C118" s="40" t="n">
        <v>43040</v>
      </c>
      <c r="D118" s="38" t="s">
        <v>237</v>
      </c>
      <c r="E118" s="39" t="s">
        <v>309</v>
      </c>
      <c r="F118" s="39" t="s">
        <v>349</v>
      </c>
      <c r="G118" s="38" t="s">
        <v>277</v>
      </c>
      <c r="H118" s="38" t="s">
        <v>241</v>
      </c>
      <c r="I118" s="41" t="n">
        <v>18</v>
      </c>
      <c r="J118" s="39"/>
      <c r="K118" s="39"/>
      <c r="L118" s="39"/>
      <c r="M118" s="39"/>
      <c r="N118" s="39"/>
      <c r="O118" s="39"/>
      <c r="P118" s="41" t="n">
        <v>-477516</v>
      </c>
      <c r="Q118" s="41" t="n">
        <v>-85953</v>
      </c>
      <c r="R118" s="41" t="n">
        <v>0</v>
      </c>
      <c r="S118" s="41" t="n">
        <v>0</v>
      </c>
      <c r="T118" s="41" t="n">
        <v>0</v>
      </c>
      <c r="U118" s="41" t="n">
        <f aca="false">K118-P118</f>
        <v>477516</v>
      </c>
      <c r="V118" s="41" t="n">
        <f aca="false">L118-Q118</f>
        <v>85953</v>
      </c>
      <c r="W118" s="41" t="n">
        <f aca="false">M118-R118</f>
        <v>0</v>
      </c>
      <c r="X118" s="41" t="n">
        <f aca="false">N118-S118</f>
        <v>0</v>
      </c>
      <c r="Y118" s="41" t="n">
        <f aca="false">O118-T118</f>
        <v>0</v>
      </c>
      <c r="Z118" s="38" t="s">
        <v>326</v>
      </c>
      <c r="AA118" s="38" t="s">
        <v>241</v>
      </c>
      <c r="AB118" s="38" t="s">
        <v>54</v>
      </c>
      <c r="AC118" s="39" t="s">
        <v>243</v>
      </c>
    </row>
    <row r="119" customFormat="false" ht="15" hidden="false" customHeight="false" outlineLevel="0" collapsed="false">
      <c r="A119" s="38" t="s">
        <v>324</v>
      </c>
      <c r="B119" s="40" t="n">
        <v>43040</v>
      </c>
      <c r="C119" s="40" t="n">
        <v>43040</v>
      </c>
      <c r="D119" s="38" t="s">
        <v>237</v>
      </c>
      <c r="E119" s="39" t="s">
        <v>311</v>
      </c>
      <c r="F119" s="39" t="s">
        <v>350</v>
      </c>
      <c r="G119" s="38" t="s">
        <v>307</v>
      </c>
      <c r="H119" s="38" t="s">
        <v>241</v>
      </c>
      <c r="I119" s="41" t="n">
        <v>18</v>
      </c>
      <c r="J119" s="39"/>
      <c r="K119" s="39"/>
      <c r="L119" s="39"/>
      <c r="M119" s="39"/>
      <c r="N119" s="39"/>
      <c r="O119" s="39"/>
      <c r="P119" s="41" t="n">
        <v>-3200861</v>
      </c>
      <c r="Q119" s="41" t="n">
        <v>-576155</v>
      </c>
      <c r="R119" s="41" t="n">
        <v>0</v>
      </c>
      <c r="S119" s="41" t="n">
        <v>0</v>
      </c>
      <c r="T119" s="41" t="n">
        <v>0</v>
      </c>
      <c r="U119" s="41" t="n">
        <f aca="false">K119-P119</f>
        <v>3200861</v>
      </c>
      <c r="V119" s="41" t="n">
        <f aca="false">L119-Q119</f>
        <v>576155</v>
      </c>
      <c r="W119" s="41" t="n">
        <f aca="false">M119-R119</f>
        <v>0</v>
      </c>
      <c r="X119" s="41" t="n">
        <f aca="false">N119-S119</f>
        <v>0</v>
      </c>
      <c r="Y119" s="41" t="n">
        <f aca="false">O119-T119</f>
        <v>0</v>
      </c>
      <c r="Z119" s="38" t="s">
        <v>326</v>
      </c>
      <c r="AA119" s="38" t="s">
        <v>241</v>
      </c>
      <c r="AB119" s="38" t="s">
        <v>54</v>
      </c>
      <c r="AC119" s="39" t="s">
        <v>243</v>
      </c>
    </row>
    <row r="120" customFormat="false" ht="15" hidden="false" customHeight="false" outlineLevel="0" collapsed="false">
      <c r="A120" s="38" t="s">
        <v>324</v>
      </c>
      <c r="B120" s="40" t="n">
        <v>43040</v>
      </c>
      <c r="C120" s="40" t="n">
        <v>43040</v>
      </c>
      <c r="D120" s="38" t="s">
        <v>237</v>
      </c>
      <c r="E120" s="39" t="s">
        <v>281</v>
      </c>
      <c r="F120" s="39" t="s">
        <v>254</v>
      </c>
      <c r="G120" s="38" t="s">
        <v>280</v>
      </c>
      <c r="H120" s="38" t="s">
        <v>241</v>
      </c>
      <c r="I120" s="41" t="n">
        <v>18</v>
      </c>
      <c r="J120" s="39"/>
      <c r="K120" s="39"/>
      <c r="L120" s="39"/>
      <c r="M120" s="39"/>
      <c r="N120" s="39"/>
      <c r="O120" s="39"/>
      <c r="P120" s="41" t="n">
        <v>-10285470</v>
      </c>
      <c r="Q120" s="41" t="n">
        <v>-1851385</v>
      </c>
      <c r="R120" s="41" t="n">
        <v>0</v>
      </c>
      <c r="S120" s="41" t="n">
        <v>0</v>
      </c>
      <c r="T120" s="41" t="n">
        <v>0</v>
      </c>
      <c r="U120" s="41" t="n">
        <f aca="false">K120-P120</f>
        <v>10285470</v>
      </c>
      <c r="V120" s="41" t="n">
        <f aca="false">L120-Q120</f>
        <v>1851385</v>
      </c>
      <c r="W120" s="41" t="n">
        <f aca="false">M120-R120</f>
        <v>0</v>
      </c>
      <c r="X120" s="41" t="n">
        <f aca="false">N120-S120</f>
        <v>0</v>
      </c>
      <c r="Y120" s="41" t="n">
        <f aca="false">O120-T120</f>
        <v>0</v>
      </c>
      <c r="Z120" s="38" t="s">
        <v>326</v>
      </c>
      <c r="AA120" s="38" t="s">
        <v>241</v>
      </c>
      <c r="AB120" s="38" t="s">
        <v>54</v>
      </c>
      <c r="AC120" s="39" t="s">
        <v>243</v>
      </c>
    </row>
    <row r="121" customFormat="false" ht="15" hidden="false" customHeight="false" outlineLevel="0" collapsed="false">
      <c r="A121" s="38" t="s">
        <v>324</v>
      </c>
      <c r="B121" s="40" t="n">
        <v>43070</v>
      </c>
      <c r="C121" s="40" t="n">
        <v>43160</v>
      </c>
      <c r="D121" s="38" t="s">
        <v>237</v>
      </c>
      <c r="E121" s="39" t="s">
        <v>271</v>
      </c>
      <c r="F121" s="39" t="s">
        <v>351</v>
      </c>
      <c r="G121" s="38" t="s">
        <v>270</v>
      </c>
      <c r="H121" s="38" t="s">
        <v>241</v>
      </c>
      <c r="I121" s="41" t="n">
        <v>18</v>
      </c>
      <c r="J121" s="39"/>
      <c r="K121" s="39"/>
      <c r="L121" s="39"/>
      <c r="M121" s="39"/>
      <c r="N121" s="39"/>
      <c r="O121" s="39"/>
      <c r="P121" s="41" t="n">
        <v>-88200000</v>
      </c>
      <c r="Q121" s="41" t="n">
        <v>-15876000</v>
      </c>
      <c r="R121" s="41" t="n">
        <v>0</v>
      </c>
      <c r="S121" s="41" t="n">
        <v>0</v>
      </c>
      <c r="T121" s="41" t="n">
        <v>0</v>
      </c>
      <c r="U121" s="41" t="n">
        <f aca="false">K121-P121</f>
        <v>88200000</v>
      </c>
      <c r="V121" s="41" t="n">
        <f aca="false">L121-Q121</f>
        <v>15876000</v>
      </c>
      <c r="W121" s="41" t="n">
        <f aca="false">M121-R121</f>
        <v>0</v>
      </c>
      <c r="X121" s="41" t="n">
        <f aca="false">N121-S121</f>
        <v>0</v>
      </c>
      <c r="Y121" s="41" t="n">
        <f aca="false">O121-T121</f>
        <v>0</v>
      </c>
      <c r="Z121" s="38" t="s">
        <v>326</v>
      </c>
      <c r="AA121" s="38" t="s">
        <v>241</v>
      </c>
      <c r="AB121" s="38" t="s">
        <v>54</v>
      </c>
      <c r="AC121" s="39" t="s">
        <v>243</v>
      </c>
    </row>
    <row r="122" customFormat="false" ht="15" hidden="false" customHeight="false" outlineLevel="0" collapsed="false">
      <c r="A122" s="38" t="s">
        <v>324</v>
      </c>
      <c r="B122" s="40" t="n">
        <v>43101</v>
      </c>
      <c r="C122" s="40" t="n">
        <v>43101</v>
      </c>
      <c r="D122" s="38" t="s">
        <v>237</v>
      </c>
      <c r="E122" s="39" t="s">
        <v>289</v>
      </c>
      <c r="F122" s="39" t="s">
        <v>352</v>
      </c>
      <c r="G122" s="38" t="s">
        <v>240</v>
      </c>
      <c r="H122" s="38" t="s">
        <v>241</v>
      </c>
      <c r="I122" s="41" t="n">
        <v>18</v>
      </c>
      <c r="J122" s="39"/>
      <c r="K122" s="39"/>
      <c r="L122" s="39"/>
      <c r="M122" s="39"/>
      <c r="N122" s="39"/>
      <c r="O122" s="39"/>
      <c r="P122" s="41" t="n">
        <v>-734976</v>
      </c>
      <c r="Q122" s="41" t="n">
        <v>-132296</v>
      </c>
      <c r="R122" s="41" t="n">
        <v>0</v>
      </c>
      <c r="S122" s="41" t="n">
        <v>0</v>
      </c>
      <c r="T122" s="41" t="n">
        <v>0</v>
      </c>
      <c r="U122" s="41" t="n">
        <f aca="false">K122-P122</f>
        <v>734976</v>
      </c>
      <c r="V122" s="41" t="n">
        <f aca="false">L122-Q122</f>
        <v>132296</v>
      </c>
      <c r="W122" s="41" t="n">
        <f aca="false">M122-R122</f>
        <v>0</v>
      </c>
      <c r="X122" s="41" t="n">
        <f aca="false">N122-S122</f>
        <v>0</v>
      </c>
      <c r="Y122" s="41" t="n">
        <f aca="false">O122-T122</f>
        <v>0</v>
      </c>
      <c r="Z122" s="38" t="s">
        <v>326</v>
      </c>
      <c r="AA122" s="38" t="s">
        <v>241</v>
      </c>
      <c r="AB122" s="38" t="s">
        <v>54</v>
      </c>
      <c r="AC122" s="39" t="s">
        <v>243</v>
      </c>
    </row>
    <row r="123" customFormat="false" ht="15" hidden="false" customHeight="false" outlineLevel="0" collapsed="false">
      <c r="A123" s="38" t="s">
        <v>324</v>
      </c>
      <c r="B123" s="40" t="n">
        <v>43101</v>
      </c>
      <c r="C123" s="40" t="n">
        <v>43101</v>
      </c>
      <c r="D123" s="38" t="s">
        <v>237</v>
      </c>
      <c r="E123" s="39" t="s">
        <v>294</v>
      </c>
      <c r="F123" s="39" t="s">
        <v>353</v>
      </c>
      <c r="G123" s="38" t="s">
        <v>296</v>
      </c>
      <c r="H123" s="38" t="s">
        <v>241</v>
      </c>
      <c r="I123" s="41" t="n">
        <v>18</v>
      </c>
      <c r="J123" s="39"/>
      <c r="K123" s="39"/>
      <c r="L123" s="39"/>
      <c r="M123" s="39"/>
      <c r="N123" s="39"/>
      <c r="O123" s="39"/>
      <c r="P123" s="41" t="n">
        <v>-2936448</v>
      </c>
      <c r="Q123" s="41" t="n">
        <v>-528560</v>
      </c>
      <c r="R123" s="41" t="n">
        <v>0</v>
      </c>
      <c r="S123" s="41" t="n">
        <v>0</v>
      </c>
      <c r="T123" s="41" t="n">
        <v>0</v>
      </c>
      <c r="U123" s="41" t="n">
        <f aca="false">K123-P123</f>
        <v>2936448</v>
      </c>
      <c r="V123" s="41" t="n">
        <f aca="false">L123-Q123</f>
        <v>528560</v>
      </c>
      <c r="W123" s="41" t="n">
        <f aca="false">M123-R123</f>
        <v>0</v>
      </c>
      <c r="X123" s="41" t="n">
        <f aca="false">N123-S123</f>
        <v>0</v>
      </c>
      <c r="Y123" s="41" t="n">
        <f aca="false">O123-T123</f>
        <v>0</v>
      </c>
      <c r="Z123" s="38" t="s">
        <v>326</v>
      </c>
      <c r="AA123" s="38" t="s">
        <v>241</v>
      </c>
      <c r="AB123" s="38" t="s">
        <v>54</v>
      </c>
      <c r="AC123" s="39" t="s">
        <v>243</v>
      </c>
    </row>
    <row r="124" customFormat="false" ht="15" hidden="false" customHeight="false" outlineLevel="0" collapsed="false">
      <c r="A124" s="38" t="s">
        <v>324</v>
      </c>
      <c r="B124" s="40" t="n">
        <v>43101</v>
      </c>
      <c r="C124" s="40" t="n">
        <v>43101</v>
      </c>
      <c r="D124" s="38" t="s">
        <v>237</v>
      </c>
      <c r="E124" s="39" t="s">
        <v>297</v>
      </c>
      <c r="F124" s="39" t="s">
        <v>354</v>
      </c>
      <c r="G124" s="38" t="s">
        <v>246</v>
      </c>
      <c r="H124" s="38" t="s">
        <v>241</v>
      </c>
      <c r="I124" s="41" t="n">
        <v>18</v>
      </c>
      <c r="J124" s="39"/>
      <c r="K124" s="39"/>
      <c r="L124" s="39"/>
      <c r="M124" s="39"/>
      <c r="N124" s="39"/>
      <c r="O124" s="39"/>
      <c r="P124" s="41" t="n">
        <v>-1129283</v>
      </c>
      <c r="Q124" s="41" t="n">
        <v>-203271</v>
      </c>
      <c r="R124" s="41" t="n">
        <v>0</v>
      </c>
      <c r="S124" s="41" t="n">
        <v>0</v>
      </c>
      <c r="T124" s="41" t="n">
        <v>0</v>
      </c>
      <c r="U124" s="41" t="n">
        <f aca="false">K124-P124</f>
        <v>1129283</v>
      </c>
      <c r="V124" s="41" t="n">
        <f aca="false">L124-Q124</f>
        <v>203271</v>
      </c>
      <c r="W124" s="41" t="n">
        <f aca="false">M124-R124</f>
        <v>0</v>
      </c>
      <c r="X124" s="41" t="n">
        <f aca="false">N124-S124</f>
        <v>0</v>
      </c>
      <c r="Y124" s="41" t="n">
        <f aca="false">O124-T124</f>
        <v>0</v>
      </c>
      <c r="Z124" s="38" t="s">
        <v>326</v>
      </c>
      <c r="AA124" s="38" t="s">
        <v>241</v>
      </c>
      <c r="AB124" s="38" t="s">
        <v>54</v>
      </c>
      <c r="AC124" s="39" t="s">
        <v>243</v>
      </c>
    </row>
    <row r="125" customFormat="false" ht="15" hidden="false" customHeight="false" outlineLevel="0" collapsed="false">
      <c r="A125" s="38" t="s">
        <v>324</v>
      </c>
      <c r="B125" s="40" t="n">
        <v>43101</v>
      </c>
      <c r="C125" s="40" t="n">
        <v>43101</v>
      </c>
      <c r="D125" s="38" t="s">
        <v>237</v>
      </c>
      <c r="E125" s="39" t="s">
        <v>313</v>
      </c>
      <c r="F125" s="39" t="s">
        <v>355</v>
      </c>
      <c r="G125" s="38" t="s">
        <v>249</v>
      </c>
      <c r="H125" s="38" t="s">
        <v>241</v>
      </c>
      <c r="I125" s="41" t="n">
        <v>18</v>
      </c>
      <c r="J125" s="39"/>
      <c r="K125" s="39"/>
      <c r="L125" s="39"/>
      <c r="M125" s="39"/>
      <c r="N125" s="39"/>
      <c r="O125" s="39"/>
      <c r="P125" s="41" t="n">
        <v>-616516</v>
      </c>
      <c r="Q125" s="41" t="n">
        <v>-110973</v>
      </c>
      <c r="R125" s="41" t="n">
        <v>0</v>
      </c>
      <c r="S125" s="41" t="n">
        <v>0</v>
      </c>
      <c r="T125" s="41" t="n">
        <v>0</v>
      </c>
      <c r="U125" s="41" t="n">
        <f aca="false">K125-P125</f>
        <v>616516</v>
      </c>
      <c r="V125" s="41" t="n">
        <f aca="false">L125-Q125</f>
        <v>110973</v>
      </c>
      <c r="W125" s="41" t="n">
        <f aca="false">M125-R125</f>
        <v>0</v>
      </c>
      <c r="X125" s="41" t="n">
        <f aca="false">N125-S125</f>
        <v>0</v>
      </c>
      <c r="Y125" s="41" t="n">
        <f aca="false">O125-T125</f>
        <v>0</v>
      </c>
      <c r="Z125" s="38" t="s">
        <v>326</v>
      </c>
      <c r="AA125" s="38" t="s">
        <v>241</v>
      </c>
      <c r="AB125" s="38" t="s">
        <v>54</v>
      </c>
      <c r="AC125" s="39" t="s">
        <v>243</v>
      </c>
    </row>
    <row r="126" customFormat="false" ht="15" hidden="false" customHeight="false" outlineLevel="0" collapsed="false">
      <c r="A126" s="38" t="s">
        <v>324</v>
      </c>
      <c r="B126" s="40" t="n">
        <v>43101</v>
      </c>
      <c r="C126" s="40" t="n">
        <v>43101</v>
      </c>
      <c r="D126" s="38" t="s">
        <v>237</v>
      </c>
      <c r="E126" s="39" t="s">
        <v>253</v>
      </c>
      <c r="F126" s="39" t="s">
        <v>356</v>
      </c>
      <c r="G126" s="38" t="s">
        <v>255</v>
      </c>
      <c r="H126" s="38" t="s">
        <v>241</v>
      </c>
      <c r="I126" s="41" t="n">
        <v>18</v>
      </c>
      <c r="J126" s="39"/>
      <c r="K126" s="39"/>
      <c r="L126" s="39"/>
      <c r="M126" s="39"/>
      <c r="N126" s="39"/>
      <c r="O126" s="39"/>
      <c r="P126" s="41" t="n">
        <v>-554688</v>
      </c>
      <c r="Q126" s="41" t="n">
        <v>-99844</v>
      </c>
      <c r="R126" s="41" t="n">
        <v>0</v>
      </c>
      <c r="S126" s="41" t="n">
        <v>0</v>
      </c>
      <c r="T126" s="41" t="n">
        <v>0</v>
      </c>
      <c r="U126" s="41" t="n">
        <f aca="false">K126-P126</f>
        <v>554688</v>
      </c>
      <c r="V126" s="41" t="n">
        <f aca="false">L126-Q126</f>
        <v>99844</v>
      </c>
      <c r="W126" s="41" t="n">
        <f aca="false">M126-R126</f>
        <v>0</v>
      </c>
      <c r="X126" s="41" t="n">
        <f aca="false">N126-S126</f>
        <v>0</v>
      </c>
      <c r="Y126" s="41" t="n">
        <f aca="false">O126-T126</f>
        <v>0</v>
      </c>
      <c r="Z126" s="38" t="s">
        <v>326</v>
      </c>
      <c r="AA126" s="38" t="s">
        <v>241</v>
      </c>
      <c r="AB126" s="38" t="s">
        <v>54</v>
      </c>
      <c r="AC126" s="39" t="s">
        <v>243</v>
      </c>
    </row>
    <row r="127" customFormat="false" ht="15" hidden="false" customHeight="false" outlineLevel="0" collapsed="false">
      <c r="A127" s="38" t="s">
        <v>324</v>
      </c>
      <c r="B127" s="40" t="n">
        <v>43101</v>
      </c>
      <c r="C127" s="40" t="n">
        <v>43101</v>
      </c>
      <c r="D127" s="38" t="s">
        <v>237</v>
      </c>
      <c r="E127" s="39" t="s">
        <v>301</v>
      </c>
      <c r="F127" s="39" t="s">
        <v>357</v>
      </c>
      <c r="G127" s="38" t="s">
        <v>260</v>
      </c>
      <c r="H127" s="38" t="s">
        <v>241</v>
      </c>
      <c r="I127" s="41" t="n">
        <v>18</v>
      </c>
      <c r="J127" s="39"/>
      <c r="K127" s="39"/>
      <c r="L127" s="39"/>
      <c r="M127" s="39"/>
      <c r="N127" s="39"/>
      <c r="O127" s="39"/>
      <c r="P127" s="41" t="n">
        <v>-1088640</v>
      </c>
      <c r="Q127" s="41" t="n">
        <v>-195955</v>
      </c>
      <c r="R127" s="41" t="n">
        <v>0</v>
      </c>
      <c r="S127" s="41" t="n">
        <v>0</v>
      </c>
      <c r="T127" s="41" t="n">
        <v>0</v>
      </c>
      <c r="U127" s="41" t="n">
        <f aca="false">K127-P127</f>
        <v>1088640</v>
      </c>
      <c r="V127" s="41" t="n">
        <f aca="false">L127-Q127</f>
        <v>195955</v>
      </c>
      <c r="W127" s="41" t="n">
        <f aca="false">M127-R127</f>
        <v>0</v>
      </c>
      <c r="X127" s="41" t="n">
        <f aca="false">N127-S127</f>
        <v>0</v>
      </c>
      <c r="Y127" s="41" t="n">
        <f aca="false">O127-T127</f>
        <v>0</v>
      </c>
      <c r="Z127" s="38" t="s">
        <v>326</v>
      </c>
      <c r="AA127" s="38" t="s">
        <v>241</v>
      </c>
      <c r="AB127" s="38" t="s">
        <v>54</v>
      </c>
      <c r="AC127" s="39" t="s">
        <v>243</v>
      </c>
    </row>
    <row r="128" customFormat="false" ht="15" hidden="false" customHeight="false" outlineLevel="0" collapsed="false">
      <c r="A128" s="38" t="s">
        <v>324</v>
      </c>
      <c r="B128" s="40" t="n">
        <v>43101</v>
      </c>
      <c r="C128" s="40" t="n">
        <v>43101</v>
      </c>
      <c r="D128" s="38" t="s">
        <v>237</v>
      </c>
      <c r="E128" s="39" t="s">
        <v>261</v>
      </c>
      <c r="F128" s="39" t="s">
        <v>358</v>
      </c>
      <c r="G128" s="38" t="s">
        <v>263</v>
      </c>
      <c r="H128" s="38" t="s">
        <v>241</v>
      </c>
      <c r="I128" s="41" t="n">
        <v>18</v>
      </c>
      <c r="J128" s="39"/>
      <c r="K128" s="39"/>
      <c r="L128" s="39"/>
      <c r="M128" s="39"/>
      <c r="N128" s="39"/>
      <c r="O128" s="39"/>
      <c r="P128" s="41" t="n">
        <v>-1943136</v>
      </c>
      <c r="Q128" s="41" t="n">
        <v>-349763</v>
      </c>
      <c r="R128" s="41" t="n">
        <v>0</v>
      </c>
      <c r="S128" s="41" t="n">
        <v>0</v>
      </c>
      <c r="T128" s="41" t="n">
        <v>0</v>
      </c>
      <c r="U128" s="41" t="n">
        <f aca="false">K128-P128</f>
        <v>1943136</v>
      </c>
      <c r="V128" s="41" t="n">
        <f aca="false">L128-Q128</f>
        <v>349763</v>
      </c>
      <c r="W128" s="41" t="n">
        <f aca="false">M128-R128</f>
        <v>0</v>
      </c>
      <c r="X128" s="41" t="n">
        <f aca="false">N128-S128</f>
        <v>0</v>
      </c>
      <c r="Y128" s="41" t="n">
        <f aca="false">O128-T128</f>
        <v>0</v>
      </c>
      <c r="Z128" s="38" t="s">
        <v>326</v>
      </c>
      <c r="AA128" s="38" t="s">
        <v>241</v>
      </c>
      <c r="AB128" s="38" t="s">
        <v>54</v>
      </c>
      <c r="AC128" s="39" t="s">
        <v>243</v>
      </c>
    </row>
    <row r="129" customFormat="false" ht="15" hidden="false" customHeight="false" outlineLevel="0" collapsed="false">
      <c r="A129" s="38" t="s">
        <v>324</v>
      </c>
      <c r="B129" s="40" t="n">
        <v>43101</v>
      </c>
      <c r="C129" s="40" t="n">
        <v>43101</v>
      </c>
      <c r="D129" s="38" t="s">
        <v>237</v>
      </c>
      <c r="E129" s="39" t="s">
        <v>305</v>
      </c>
      <c r="F129" s="39" t="s">
        <v>359</v>
      </c>
      <c r="G129" s="38" t="s">
        <v>270</v>
      </c>
      <c r="H129" s="38" t="s">
        <v>241</v>
      </c>
      <c r="I129" s="41" t="n">
        <v>18</v>
      </c>
      <c r="J129" s="39"/>
      <c r="K129" s="39"/>
      <c r="L129" s="39"/>
      <c r="M129" s="39"/>
      <c r="N129" s="39"/>
      <c r="O129" s="39"/>
      <c r="P129" s="41" t="n">
        <v>-3687742</v>
      </c>
      <c r="Q129" s="41" t="n">
        <v>-663794</v>
      </c>
      <c r="R129" s="41" t="n">
        <v>0</v>
      </c>
      <c r="S129" s="41" t="n">
        <v>0</v>
      </c>
      <c r="T129" s="41" t="n">
        <v>0</v>
      </c>
      <c r="U129" s="41" t="n">
        <f aca="false">K129-P129</f>
        <v>3687742</v>
      </c>
      <c r="V129" s="41" t="n">
        <f aca="false">L129-Q129</f>
        <v>663794</v>
      </c>
      <c r="W129" s="41" t="n">
        <f aca="false">M129-R129</f>
        <v>0</v>
      </c>
      <c r="X129" s="41" t="n">
        <f aca="false">N129-S129</f>
        <v>0</v>
      </c>
      <c r="Y129" s="41" t="n">
        <f aca="false">O129-T129</f>
        <v>0</v>
      </c>
      <c r="Z129" s="38" t="s">
        <v>326</v>
      </c>
      <c r="AA129" s="38" t="s">
        <v>241</v>
      </c>
      <c r="AB129" s="38" t="s">
        <v>54</v>
      </c>
      <c r="AC129" s="39" t="s">
        <v>243</v>
      </c>
    </row>
    <row r="130" customFormat="false" ht="15" hidden="false" customHeight="false" outlineLevel="0" collapsed="false">
      <c r="A130" s="38" t="s">
        <v>324</v>
      </c>
      <c r="B130" s="40" t="n">
        <v>43101</v>
      </c>
      <c r="C130" s="40" t="n">
        <v>43101</v>
      </c>
      <c r="D130" s="38" t="s">
        <v>237</v>
      </c>
      <c r="E130" s="39" t="s">
        <v>275</v>
      </c>
      <c r="F130" s="39" t="s">
        <v>360</v>
      </c>
      <c r="G130" s="38" t="s">
        <v>277</v>
      </c>
      <c r="H130" s="38" t="s">
        <v>241</v>
      </c>
      <c r="I130" s="41" t="n">
        <v>18</v>
      </c>
      <c r="J130" s="39"/>
      <c r="K130" s="39"/>
      <c r="L130" s="39"/>
      <c r="M130" s="39"/>
      <c r="N130" s="39"/>
      <c r="O130" s="39"/>
      <c r="P130" s="41" t="n">
        <v>-2553114</v>
      </c>
      <c r="Q130" s="41" t="n">
        <v>-459561</v>
      </c>
      <c r="R130" s="41" t="n">
        <v>0</v>
      </c>
      <c r="S130" s="41" t="n">
        <v>0</v>
      </c>
      <c r="T130" s="41" t="n">
        <v>0</v>
      </c>
      <c r="U130" s="41" t="n">
        <f aca="false">K130-P130</f>
        <v>2553114</v>
      </c>
      <c r="V130" s="41" t="n">
        <f aca="false">L130-Q130</f>
        <v>459561</v>
      </c>
      <c r="W130" s="41" t="n">
        <f aca="false">M130-R130</f>
        <v>0</v>
      </c>
      <c r="X130" s="41" t="n">
        <f aca="false">N130-S130</f>
        <v>0</v>
      </c>
      <c r="Y130" s="41" t="n">
        <f aca="false">O130-T130</f>
        <v>0</v>
      </c>
      <c r="Z130" s="38" t="s">
        <v>326</v>
      </c>
      <c r="AA130" s="38" t="s">
        <v>241</v>
      </c>
      <c r="AB130" s="38" t="s">
        <v>54</v>
      </c>
      <c r="AC130" s="39" t="s">
        <v>243</v>
      </c>
    </row>
    <row r="131" customFormat="false" ht="15" hidden="false" customHeight="false" outlineLevel="0" collapsed="false">
      <c r="A131" s="38" t="s">
        <v>324</v>
      </c>
      <c r="B131" s="40" t="n">
        <v>43101</v>
      </c>
      <c r="C131" s="40" t="n">
        <v>43101</v>
      </c>
      <c r="D131" s="38" t="s">
        <v>237</v>
      </c>
      <c r="E131" s="39" t="s">
        <v>306</v>
      </c>
      <c r="F131" s="39" t="s">
        <v>361</v>
      </c>
      <c r="G131" s="38" t="s">
        <v>307</v>
      </c>
      <c r="H131" s="38" t="s">
        <v>241</v>
      </c>
      <c r="I131" s="41" t="n">
        <v>18</v>
      </c>
      <c r="J131" s="39"/>
      <c r="K131" s="39"/>
      <c r="L131" s="39"/>
      <c r="M131" s="39"/>
      <c r="N131" s="39"/>
      <c r="O131" s="39"/>
      <c r="P131" s="41" t="n">
        <v>-459360</v>
      </c>
      <c r="Q131" s="41" t="n">
        <v>-82685</v>
      </c>
      <c r="R131" s="41" t="n">
        <v>0</v>
      </c>
      <c r="S131" s="41" t="n">
        <v>0</v>
      </c>
      <c r="T131" s="41" t="n">
        <v>0</v>
      </c>
      <c r="U131" s="41" t="n">
        <f aca="false">K131-P131</f>
        <v>459360</v>
      </c>
      <c r="V131" s="41" t="n">
        <f aca="false">L131-Q131</f>
        <v>82685</v>
      </c>
      <c r="W131" s="41" t="n">
        <f aca="false">M131-R131</f>
        <v>0</v>
      </c>
      <c r="X131" s="41" t="n">
        <f aca="false">N131-S131</f>
        <v>0</v>
      </c>
      <c r="Y131" s="41" t="n">
        <f aca="false">O131-T131</f>
        <v>0</v>
      </c>
      <c r="Z131" s="38" t="s">
        <v>326</v>
      </c>
      <c r="AA131" s="38" t="s">
        <v>241</v>
      </c>
      <c r="AB131" s="38" t="s">
        <v>54</v>
      </c>
      <c r="AC131" s="39" t="s">
        <v>243</v>
      </c>
    </row>
    <row r="132" customFormat="false" ht="15" hidden="false" customHeight="false" outlineLevel="0" collapsed="false">
      <c r="A132" s="38" t="s">
        <v>324</v>
      </c>
      <c r="B132" s="40" t="n">
        <v>43101</v>
      </c>
      <c r="C132" s="40" t="n">
        <v>43101</v>
      </c>
      <c r="D132" s="38" t="s">
        <v>237</v>
      </c>
      <c r="E132" s="39" t="s">
        <v>278</v>
      </c>
      <c r="F132" s="39" t="s">
        <v>254</v>
      </c>
      <c r="G132" s="38" t="s">
        <v>280</v>
      </c>
      <c r="H132" s="38" t="s">
        <v>241</v>
      </c>
      <c r="I132" s="41" t="n">
        <v>18</v>
      </c>
      <c r="J132" s="39"/>
      <c r="K132" s="39"/>
      <c r="L132" s="39"/>
      <c r="M132" s="39"/>
      <c r="N132" s="39"/>
      <c r="O132" s="39"/>
      <c r="P132" s="41" t="n">
        <v>-6579930</v>
      </c>
      <c r="Q132" s="41" t="n">
        <v>-1184389</v>
      </c>
      <c r="R132" s="41" t="n">
        <v>0</v>
      </c>
      <c r="S132" s="41" t="n">
        <v>0</v>
      </c>
      <c r="T132" s="41" t="n">
        <v>0</v>
      </c>
      <c r="U132" s="41" t="n">
        <f aca="false">K132-P132</f>
        <v>6579930</v>
      </c>
      <c r="V132" s="41" t="n">
        <f aca="false">L132-Q132</f>
        <v>1184389</v>
      </c>
      <c r="W132" s="41" t="n">
        <f aca="false">M132-R132</f>
        <v>0</v>
      </c>
      <c r="X132" s="41" t="n">
        <f aca="false">N132-S132</f>
        <v>0</v>
      </c>
      <c r="Y132" s="41" t="n">
        <f aca="false">O132-T132</f>
        <v>0</v>
      </c>
      <c r="Z132" s="38" t="s">
        <v>326</v>
      </c>
      <c r="AA132" s="38" t="s">
        <v>241</v>
      </c>
      <c r="AB132" s="38" t="s">
        <v>54</v>
      </c>
      <c r="AC132" s="39" t="s">
        <v>243</v>
      </c>
    </row>
    <row r="133" customFormat="false" ht="15" hidden="false" customHeight="false" outlineLevel="0" collapsed="false">
      <c r="A133" s="38" t="s">
        <v>324</v>
      </c>
      <c r="B133" s="40" t="n">
        <v>43101</v>
      </c>
      <c r="C133" s="40" t="n">
        <v>43101</v>
      </c>
      <c r="D133" s="38" t="s">
        <v>237</v>
      </c>
      <c r="E133" s="39" t="s">
        <v>286</v>
      </c>
      <c r="F133" s="39" t="s">
        <v>354</v>
      </c>
      <c r="G133" s="38" t="s">
        <v>285</v>
      </c>
      <c r="H133" s="38" t="s">
        <v>241</v>
      </c>
      <c r="I133" s="41" t="n">
        <v>18</v>
      </c>
      <c r="J133" s="39"/>
      <c r="K133" s="39"/>
      <c r="L133" s="39"/>
      <c r="M133" s="39"/>
      <c r="N133" s="39"/>
      <c r="O133" s="39"/>
      <c r="P133" s="41" t="n">
        <v>-1878912</v>
      </c>
      <c r="Q133" s="41" t="n">
        <v>-338205</v>
      </c>
      <c r="R133" s="41" t="n">
        <v>0</v>
      </c>
      <c r="S133" s="41" t="n">
        <v>0</v>
      </c>
      <c r="T133" s="41" t="n">
        <v>0</v>
      </c>
      <c r="U133" s="41" t="n">
        <f aca="false">K133-P133</f>
        <v>1878912</v>
      </c>
      <c r="V133" s="41" t="n">
        <f aca="false">L133-Q133</f>
        <v>338205</v>
      </c>
      <c r="W133" s="41" t="n">
        <f aca="false">M133-R133</f>
        <v>0</v>
      </c>
      <c r="X133" s="41" t="n">
        <f aca="false">N133-S133</f>
        <v>0</v>
      </c>
      <c r="Y133" s="41" t="n">
        <f aca="false">O133-T133</f>
        <v>0</v>
      </c>
      <c r="Z133" s="38" t="s">
        <v>326</v>
      </c>
      <c r="AA133" s="38" t="s">
        <v>241</v>
      </c>
      <c r="AB133" s="38" t="s">
        <v>54</v>
      </c>
      <c r="AC133" s="39" t="s">
        <v>243</v>
      </c>
    </row>
    <row r="134" customFormat="false" ht="15" hidden="false" customHeight="false" outlineLevel="0" collapsed="false">
      <c r="A134" s="38" t="s">
        <v>324</v>
      </c>
      <c r="B134" s="40" t="n">
        <v>43101</v>
      </c>
      <c r="C134" s="40" t="n">
        <v>43160</v>
      </c>
      <c r="D134" s="38" t="s">
        <v>237</v>
      </c>
      <c r="E134" s="39" t="s">
        <v>271</v>
      </c>
      <c r="F134" s="39" t="s">
        <v>351</v>
      </c>
      <c r="G134" s="38" t="s">
        <v>270</v>
      </c>
      <c r="H134" s="38" t="s">
        <v>241</v>
      </c>
      <c r="I134" s="41" t="n">
        <v>18</v>
      </c>
      <c r="J134" s="39"/>
      <c r="K134" s="39"/>
      <c r="L134" s="39"/>
      <c r="M134" s="39"/>
      <c r="N134" s="39"/>
      <c r="O134" s="39"/>
      <c r="P134" s="41" t="n">
        <v>-113190000</v>
      </c>
      <c r="Q134" s="41" t="n">
        <v>-20374200</v>
      </c>
      <c r="R134" s="41" t="n">
        <v>0</v>
      </c>
      <c r="S134" s="41" t="n">
        <v>0</v>
      </c>
      <c r="T134" s="41" t="n">
        <v>0</v>
      </c>
      <c r="U134" s="41" t="n">
        <f aca="false">K134-P134</f>
        <v>113190000</v>
      </c>
      <c r="V134" s="41" t="n">
        <f aca="false">L134-Q134</f>
        <v>20374200</v>
      </c>
      <c r="W134" s="41" t="n">
        <f aca="false">M134-R134</f>
        <v>0</v>
      </c>
      <c r="X134" s="41" t="n">
        <f aca="false">N134-S134</f>
        <v>0</v>
      </c>
      <c r="Y134" s="41" t="n">
        <f aca="false">O134-T134</f>
        <v>0</v>
      </c>
      <c r="Z134" s="38" t="s">
        <v>326</v>
      </c>
      <c r="AA134" s="38" t="s">
        <v>241</v>
      </c>
      <c r="AB134" s="38" t="s">
        <v>54</v>
      </c>
      <c r="AC134" s="39" t="s">
        <v>243</v>
      </c>
    </row>
    <row r="135" customFormat="false" ht="15" hidden="false" customHeight="false" outlineLevel="0" collapsed="false">
      <c r="A135" s="38" t="s">
        <v>324</v>
      </c>
      <c r="B135" s="40" t="n">
        <v>43132</v>
      </c>
      <c r="C135" s="40" t="n">
        <v>43160</v>
      </c>
      <c r="D135" s="38" t="s">
        <v>237</v>
      </c>
      <c r="E135" s="39" t="s">
        <v>271</v>
      </c>
      <c r="F135" s="39" t="s">
        <v>351</v>
      </c>
      <c r="G135" s="38" t="s">
        <v>270</v>
      </c>
      <c r="H135" s="38" t="s">
        <v>241</v>
      </c>
      <c r="I135" s="41" t="n">
        <v>18</v>
      </c>
      <c r="J135" s="39"/>
      <c r="K135" s="39"/>
      <c r="L135" s="39"/>
      <c r="M135" s="39"/>
      <c r="N135" s="39"/>
      <c r="O135" s="39"/>
      <c r="P135" s="41" t="n">
        <v>-19051200</v>
      </c>
      <c r="Q135" s="41" t="n">
        <v>-3429216</v>
      </c>
      <c r="R135" s="41" t="n">
        <v>0</v>
      </c>
      <c r="S135" s="41" t="n">
        <v>0</v>
      </c>
      <c r="T135" s="41" t="n">
        <v>0</v>
      </c>
      <c r="U135" s="41" t="n">
        <f aca="false">K135-P135</f>
        <v>19051200</v>
      </c>
      <c r="V135" s="41" t="n">
        <f aca="false">L135-Q135</f>
        <v>3429216</v>
      </c>
      <c r="W135" s="41" t="n">
        <f aca="false">M135-R135</f>
        <v>0</v>
      </c>
      <c r="X135" s="41" t="n">
        <f aca="false">N135-S135</f>
        <v>0</v>
      </c>
      <c r="Y135" s="41" t="n">
        <f aca="false">O135-T135</f>
        <v>0</v>
      </c>
      <c r="Z135" s="38" t="s">
        <v>326</v>
      </c>
      <c r="AA135" s="38" t="s">
        <v>241</v>
      </c>
      <c r="AB135" s="38" t="s">
        <v>54</v>
      </c>
      <c r="AC135" s="39" t="s">
        <v>243</v>
      </c>
    </row>
    <row r="136" customFormat="false" ht="15" hidden="false" customHeight="false" outlineLevel="0" collapsed="false">
      <c r="A136" s="38" t="s">
        <v>324</v>
      </c>
      <c r="B136" s="40" t="n">
        <v>43160</v>
      </c>
      <c r="C136" s="40" t="n">
        <v>43160</v>
      </c>
      <c r="D136" s="38" t="s">
        <v>237</v>
      </c>
      <c r="E136" s="39" t="s">
        <v>289</v>
      </c>
      <c r="F136" s="39" t="s">
        <v>352</v>
      </c>
      <c r="G136" s="38" t="s">
        <v>240</v>
      </c>
      <c r="H136" s="38" t="s">
        <v>241</v>
      </c>
      <c r="I136" s="41" t="n">
        <v>18</v>
      </c>
      <c r="J136" s="39"/>
      <c r="K136" s="39"/>
      <c r="L136" s="39"/>
      <c r="M136" s="39"/>
      <c r="N136" s="39"/>
      <c r="O136" s="39"/>
      <c r="P136" s="41" t="n">
        <v>-60228</v>
      </c>
      <c r="Q136" s="41" t="n">
        <v>-10841</v>
      </c>
      <c r="R136" s="41" t="n">
        <v>0</v>
      </c>
      <c r="S136" s="41" t="n">
        <v>0</v>
      </c>
      <c r="T136" s="41" t="n">
        <v>0</v>
      </c>
      <c r="U136" s="41" t="n">
        <f aca="false">K136-P136</f>
        <v>60228</v>
      </c>
      <c r="V136" s="41" t="n">
        <f aca="false">L136-Q136</f>
        <v>10841</v>
      </c>
      <c r="W136" s="41" t="n">
        <f aca="false">M136-R136</f>
        <v>0</v>
      </c>
      <c r="X136" s="41" t="n">
        <f aca="false">N136-S136</f>
        <v>0</v>
      </c>
      <c r="Y136" s="41" t="n">
        <f aca="false">O136-T136</f>
        <v>0</v>
      </c>
      <c r="Z136" s="38" t="s">
        <v>326</v>
      </c>
      <c r="AA136" s="38" t="s">
        <v>241</v>
      </c>
      <c r="AB136" s="38" t="s">
        <v>54</v>
      </c>
      <c r="AC136" s="39" t="s">
        <v>243</v>
      </c>
    </row>
    <row r="137" customFormat="false" ht="15" hidden="false" customHeight="false" outlineLevel="0" collapsed="false">
      <c r="A137" s="38" t="s">
        <v>324</v>
      </c>
      <c r="B137" s="40" t="n">
        <v>43160</v>
      </c>
      <c r="C137" s="40" t="n">
        <v>43160</v>
      </c>
      <c r="D137" s="38" t="s">
        <v>237</v>
      </c>
      <c r="E137" s="39" t="s">
        <v>290</v>
      </c>
      <c r="F137" s="39" t="s">
        <v>343</v>
      </c>
      <c r="G137" s="38" t="s">
        <v>240</v>
      </c>
      <c r="H137" s="38" t="s">
        <v>241</v>
      </c>
      <c r="I137" s="41" t="n">
        <v>18</v>
      </c>
      <c r="J137" s="39"/>
      <c r="K137" s="39"/>
      <c r="L137" s="39"/>
      <c r="M137" s="39"/>
      <c r="N137" s="39"/>
      <c r="O137" s="39"/>
      <c r="P137" s="41" t="n">
        <v>-221321.64</v>
      </c>
      <c r="Q137" s="41" t="n">
        <v>-39838</v>
      </c>
      <c r="R137" s="41" t="n">
        <v>0</v>
      </c>
      <c r="S137" s="41" t="n">
        <v>0</v>
      </c>
      <c r="T137" s="41" t="n">
        <v>0</v>
      </c>
      <c r="U137" s="41" t="n">
        <f aca="false">K137-P137</f>
        <v>221321.64</v>
      </c>
      <c r="V137" s="41" t="n">
        <f aca="false">L137-Q137</f>
        <v>39838</v>
      </c>
      <c r="W137" s="41" t="n">
        <f aca="false">M137-R137</f>
        <v>0</v>
      </c>
      <c r="X137" s="41" t="n">
        <f aca="false">N137-S137</f>
        <v>0</v>
      </c>
      <c r="Y137" s="41" t="n">
        <f aca="false">O137-T137</f>
        <v>0</v>
      </c>
      <c r="Z137" s="38" t="s">
        <v>326</v>
      </c>
      <c r="AA137" s="38" t="s">
        <v>241</v>
      </c>
      <c r="AB137" s="38" t="s">
        <v>54</v>
      </c>
      <c r="AC137" s="39" t="s">
        <v>243</v>
      </c>
    </row>
    <row r="138" customFormat="false" ht="15" hidden="false" customHeight="false" outlineLevel="0" collapsed="false">
      <c r="A138" s="38" t="s">
        <v>324</v>
      </c>
      <c r="B138" s="40" t="n">
        <v>43160</v>
      </c>
      <c r="C138" s="40" t="n">
        <v>43160</v>
      </c>
      <c r="D138" s="38" t="s">
        <v>237</v>
      </c>
      <c r="E138" s="39" t="s">
        <v>238</v>
      </c>
      <c r="F138" s="39" t="s">
        <v>279</v>
      </c>
      <c r="G138" s="38" t="s">
        <v>240</v>
      </c>
      <c r="H138" s="38" t="s">
        <v>241</v>
      </c>
      <c r="I138" s="41" t="n">
        <v>18</v>
      </c>
      <c r="J138" s="39"/>
      <c r="K138" s="39"/>
      <c r="L138" s="39"/>
      <c r="M138" s="39"/>
      <c r="N138" s="39"/>
      <c r="O138" s="39"/>
      <c r="P138" s="41" t="n">
        <v>-39016.32</v>
      </c>
      <c r="Q138" s="41" t="n">
        <v>-7023</v>
      </c>
      <c r="R138" s="41" t="n">
        <v>0</v>
      </c>
      <c r="S138" s="41" t="n">
        <v>0</v>
      </c>
      <c r="T138" s="41" t="n">
        <v>0</v>
      </c>
      <c r="U138" s="41" t="n">
        <f aca="false">K138-P138</f>
        <v>39016.32</v>
      </c>
      <c r="V138" s="41" t="n">
        <f aca="false">L138-Q138</f>
        <v>7023</v>
      </c>
      <c r="W138" s="41" t="n">
        <f aca="false">M138-R138</f>
        <v>0</v>
      </c>
      <c r="X138" s="41" t="n">
        <f aca="false">N138-S138</f>
        <v>0</v>
      </c>
      <c r="Y138" s="41" t="n">
        <f aca="false">O138-T138</f>
        <v>0</v>
      </c>
      <c r="Z138" s="38" t="s">
        <v>326</v>
      </c>
      <c r="AA138" s="38" t="s">
        <v>241</v>
      </c>
      <c r="AB138" s="38" t="s">
        <v>54</v>
      </c>
      <c r="AC138" s="39" t="s">
        <v>243</v>
      </c>
    </row>
    <row r="139" customFormat="false" ht="15" hidden="false" customHeight="false" outlineLevel="0" collapsed="false">
      <c r="A139" s="38" t="s">
        <v>324</v>
      </c>
      <c r="B139" s="40" t="n">
        <v>43160</v>
      </c>
      <c r="C139" s="40" t="n">
        <v>43160</v>
      </c>
      <c r="D139" s="38" t="s">
        <v>237</v>
      </c>
      <c r="E139" s="39" t="s">
        <v>292</v>
      </c>
      <c r="F139" s="39" t="s">
        <v>344</v>
      </c>
      <c r="G139" s="38" t="s">
        <v>240</v>
      </c>
      <c r="H139" s="38" t="s">
        <v>241</v>
      </c>
      <c r="I139" s="41" t="n">
        <v>18</v>
      </c>
      <c r="J139" s="39"/>
      <c r="K139" s="39"/>
      <c r="L139" s="39"/>
      <c r="M139" s="39"/>
      <c r="N139" s="39"/>
      <c r="O139" s="39"/>
      <c r="P139" s="41" t="n">
        <v>-217720.53</v>
      </c>
      <c r="Q139" s="41" t="n">
        <v>-39189</v>
      </c>
      <c r="R139" s="41" t="n">
        <v>0</v>
      </c>
      <c r="S139" s="41" t="n">
        <v>0</v>
      </c>
      <c r="T139" s="41" t="n">
        <v>0</v>
      </c>
      <c r="U139" s="41" t="n">
        <f aca="false">K139-P139</f>
        <v>217720.53</v>
      </c>
      <c r="V139" s="41" t="n">
        <f aca="false">L139-Q139</f>
        <v>39189</v>
      </c>
      <c r="W139" s="41" t="n">
        <f aca="false">M139-R139</f>
        <v>0</v>
      </c>
      <c r="X139" s="41" t="n">
        <f aca="false">N139-S139</f>
        <v>0</v>
      </c>
      <c r="Y139" s="41" t="n">
        <f aca="false">O139-T139</f>
        <v>0</v>
      </c>
      <c r="Z139" s="38" t="s">
        <v>326</v>
      </c>
      <c r="AA139" s="38" t="s">
        <v>241</v>
      </c>
      <c r="AB139" s="38" t="s">
        <v>54</v>
      </c>
      <c r="AC139" s="39" t="s">
        <v>243</v>
      </c>
    </row>
    <row r="140" customFormat="false" ht="15" hidden="false" customHeight="false" outlineLevel="0" collapsed="false">
      <c r="A140" s="38" t="s">
        <v>324</v>
      </c>
      <c r="B140" s="40" t="n">
        <v>43160</v>
      </c>
      <c r="C140" s="40" t="n">
        <v>43160</v>
      </c>
      <c r="D140" s="38" t="s">
        <v>237</v>
      </c>
      <c r="E140" s="39" t="s">
        <v>294</v>
      </c>
      <c r="F140" s="39" t="s">
        <v>353</v>
      </c>
      <c r="G140" s="38" t="s">
        <v>296</v>
      </c>
      <c r="H140" s="38" t="s">
        <v>241</v>
      </c>
      <c r="I140" s="41" t="n">
        <v>18</v>
      </c>
      <c r="J140" s="39"/>
      <c r="K140" s="39"/>
      <c r="L140" s="39"/>
      <c r="M140" s="39"/>
      <c r="N140" s="39"/>
      <c r="O140" s="39"/>
      <c r="P140" s="41" t="n">
        <v>-241963</v>
      </c>
      <c r="Q140" s="41" t="n">
        <v>-43553</v>
      </c>
      <c r="R140" s="41" t="n">
        <v>0</v>
      </c>
      <c r="S140" s="41" t="n">
        <v>0</v>
      </c>
      <c r="T140" s="41" t="n">
        <v>0</v>
      </c>
      <c r="U140" s="41" t="n">
        <f aca="false">K140-P140</f>
        <v>241963</v>
      </c>
      <c r="V140" s="41" t="n">
        <f aca="false">L140-Q140</f>
        <v>43553</v>
      </c>
      <c r="W140" s="41" t="n">
        <f aca="false">M140-R140</f>
        <v>0</v>
      </c>
      <c r="X140" s="41" t="n">
        <f aca="false">N140-S140</f>
        <v>0</v>
      </c>
      <c r="Y140" s="41" t="n">
        <f aca="false">O140-T140</f>
        <v>0</v>
      </c>
      <c r="Z140" s="38" t="s">
        <v>326</v>
      </c>
      <c r="AA140" s="38" t="s">
        <v>241</v>
      </c>
      <c r="AB140" s="38" t="s">
        <v>54</v>
      </c>
      <c r="AC140" s="39" t="s">
        <v>243</v>
      </c>
    </row>
    <row r="141" customFormat="false" ht="15" hidden="false" customHeight="false" outlineLevel="0" collapsed="false">
      <c r="A141" s="38" t="s">
        <v>324</v>
      </c>
      <c r="B141" s="40" t="n">
        <v>43160</v>
      </c>
      <c r="C141" s="40" t="n">
        <v>43160</v>
      </c>
      <c r="D141" s="38" t="s">
        <v>237</v>
      </c>
      <c r="E141" s="39" t="s">
        <v>297</v>
      </c>
      <c r="F141" s="39" t="s">
        <v>354</v>
      </c>
      <c r="G141" s="38" t="s">
        <v>246</v>
      </c>
      <c r="H141" s="38" t="s">
        <v>241</v>
      </c>
      <c r="I141" s="41" t="n">
        <v>18</v>
      </c>
      <c r="J141" s="39"/>
      <c r="K141" s="39"/>
      <c r="L141" s="39"/>
      <c r="M141" s="39"/>
      <c r="N141" s="39"/>
      <c r="O141" s="39"/>
      <c r="P141" s="41" t="n">
        <v>-99235.18</v>
      </c>
      <c r="Q141" s="41" t="n">
        <v>-17863</v>
      </c>
      <c r="R141" s="41" t="n">
        <v>0</v>
      </c>
      <c r="S141" s="41" t="n">
        <v>0</v>
      </c>
      <c r="T141" s="41" t="n">
        <v>0</v>
      </c>
      <c r="U141" s="41" t="n">
        <f aca="false">K141-P141</f>
        <v>99235.18</v>
      </c>
      <c r="V141" s="41" t="n">
        <f aca="false">L141-Q141</f>
        <v>17863</v>
      </c>
      <c r="W141" s="41" t="n">
        <f aca="false">M141-R141</f>
        <v>0</v>
      </c>
      <c r="X141" s="41" t="n">
        <f aca="false">N141-S141</f>
        <v>0</v>
      </c>
      <c r="Y141" s="41" t="n">
        <f aca="false">O141-T141</f>
        <v>0</v>
      </c>
      <c r="Z141" s="38" t="s">
        <v>326</v>
      </c>
      <c r="AA141" s="38" t="s">
        <v>241</v>
      </c>
      <c r="AB141" s="38" t="s">
        <v>54</v>
      </c>
      <c r="AC141" s="39" t="s">
        <v>243</v>
      </c>
    </row>
    <row r="142" customFormat="false" ht="15" hidden="false" customHeight="false" outlineLevel="0" collapsed="false">
      <c r="A142" s="38" t="s">
        <v>324</v>
      </c>
      <c r="B142" s="40" t="n">
        <v>43160</v>
      </c>
      <c r="C142" s="40" t="n">
        <v>43160</v>
      </c>
      <c r="D142" s="38" t="s">
        <v>237</v>
      </c>
      <c r="E142" s="39" t="s">
        <v>244</v>
      </c>
      <c r="F142" s="39" t="s">
        <v>345</v>
      </c>
      <c r="G142" s="38" t="s">
        <v>246</v>
      </c>
      <c r="H142" s="38" t="s">
        <v>241</v>
      </c>
      <c r="I142" s="41" t="n">
        <v>18</v>
      </c>
      <c r="J142" s="39"/>
      <c r="K142" s="39"/>
      <c r="L142" s="39"/>
      <c r="M142" s="39"/>
      <c r="N142" s="39"/>
      <c r="O142" s="39"/>
      <c r="P142" s="41" t="n">
        <v>-47185.44</v>
      </c>
      <c r="Q142" s="41" t="n">
        <v>-8493</v>
      </c>
      <c r="R142" s="41" t="n">
        <v>0</v>
      </c>
      <c r="S142" s="41" t="n">
        <v>0</v>
      </c>
      <c r="T142" s="41" t="n">
        <v>0</v>
      </c>
      <c r="U142" s="41" t="n">
        <f aca="false">K142-P142</f>
        <v>47185.44</v>
      </c>
      <c r="V142" s="41" t="n">
        <f aca="false">L142-Q142</f>
        <v>8493</v>
      </c>
      <c r="W142" s="41" t="n">
        <f aca="false">M142-R142</f>
        <v>0</v>
      </c>
      <c r="X142" s="41" t="n">
        <f aca="false">N142-S142</f>
        <v>0</v>
      </c>
      <c r="Y142" s="41" t="n">
        <f aca="false">O142-T142</f>
        <v>0</v>
      </c>
      <c r="Z142" s="38" t="s">
        <v>326</v>
      </c>
      <c r="AA142" s="38" t="s">
        <v>241</v>
      </c>
      <c r="AB142" s="38" t="s">
        <v>54</v>
      </c>
      <c r="AC142" s="39" t="s">
        <v>243</v>
      </c>
    </row>
    <row r="143" customFormat="false" ht="15" hidden="false" customHeight="false" outlineLevel="0" collapsed="false">
      <c r="A143" s="38" t="s">
        <v>324</v>
      </c>
      <c r="B143" s="40" t="n">
        <v>43160</v>
      </c>
      <c r="C143" s="40" t="n">
        <v>43160</v>
      </c>
      <c r="D143" s="38" t="s">
        <v>237</v>
      </c>
      <c r="E143" s="39" t="s">
        <v>313</v>
      </c>
      <c r="F143" s="39" t="s">
        <v>355</v>
      </c>
      <c r="G143" s="38" t="s">
        <v>249</v>
      </c>
      <c r="H143" s="38" t="s">
        <v>241</v>
      </c>
      <c r="I143" s="41" t="n">
        <v>18</v>
      </c>
      <c r="J143" s="39"/>
      <c r="K143" s="39"/>
      <c r="L143" s="39"/>
      <c r="M143" s="39"/>
      <c r="N143" s="39"/>
      <c r="O143" s="39"/>
      <c r="P143" s="41" t="n">
        <v>-46582.98</v>
      </c>
      <c r="Q143" s="41" t="n">
        <v>-8385</v>
      </c>
      <c r="R143" s="41" t="n">
        <v>0</v>
      </c>
      <c r="S143" s="41" t="n">
        <v>0</v>
      </c>
      <c r="T143" s="41" t="n">
        <v>0</v>
      </c>
      <c r="U143" s="41" t="n">
        <f aca="false">K143-P143</f>
        <v>46582.98</v>
      </c>
      <c r="V143" s="41" t="n">
        <f aca="false">L143-Q143</f>
        <v>8385</v>
      </c>
      <c r="W143" s="41" t="n">
        <f aca="false">M143-R143</f>
        <v>0</v>
      </c>
      <c r="X143" s="41" t="n">
        <f aca="false">N143-S143</f>
        <v>0</v>
      </c>
      <c r="Y143" s="41" t="n">
        <f aca="false">O143-T143</f>
        <v>0</v>
      </c>
      <c r="Z143" s="38" t="s">
        <v>326</v>
      </c>
      <c r="AA143" s="38" t="s">
        <v>241</v>
      </c>
      <c r="AB143" s="38" t="s">
        <v>54</v>
      </c>
      <c r="AC143" s="39" t="s">
        <v>243</v>
      </c>
    </row>
    <row r="144" customFormat="false" ht="15" hidden="false" customHeight="false" outlineLevel="0" collapsed="false">
      <c r="A144" s="38" t="s">
        <v>324</v>
      </c>
      <c r="B144" s="40" t="n">
        <v>43160</v>
      </c>
      <c r="C144" s="40" t="n">
        <v>43160</v>
      </c>
      <c r="D144" s="38" t="s">
        <v>237</v>
      </c>
      <c r="E144" s="39" t="s">
        <v>247</v>
      </c>
      <c r="F144" s="39" t="s">
        <v>336</v>
      </c>
      <c r="G144" s="38" t="s">
        <v>249</v>
      </c>
      <c r="H144" s="38" t="s">
        <v>241</v>
      </c>
      <c r="I144" s="41" t="n">
        <v>18</v>
      </c>
      <c r="J144" s="39"/>
      <c r="K144" s="39"/>
      <c r="L144" s="39"/>
      <c r="M144" s="39"/>
      <c r="N144" s="39"/>
      <c r="O144" s="39"/>
      <c r="P144" s="41" t="n">
        <v>-35908.8</v>
      </c>
      <c r="Q144" s="41" t="n">
        <v>-6464</v>
      </c>
      <c r="R144" s="41" t="n">
        <v>0</v>
      </c>
      <c r="S144" s="41" t="n">
        <v>0</v>
      </c>
      <c r="T144" s="41" t="n">
        <v>0</v>
      </c>
      <c r="U144" s="41" t="n">
        <f aca="false">K144-P144</f>
        <v>35908.8</v>
      </c>
      <c r="V144" s="41" t="n">
        <f aca="false">L144-Q144</f>
        <v>6464</v>
      </c>
      <c r="W144" s="41" t="n">
        <f aca="false">M144-R144</f>
        <v>0</v>
      </c>
      <c r="X144" s="41" t="n">
        <f aca="false">N144-S144</f>
        <v>0</v>
      </c>
      <c r="Y144" s="41" t="n">
        <f aca="false">O144-T144</f>
        <v>0</v>
      </c>
      <c r="Z144" s="38" t="s">
        <v>326</v>
      </c>
      <c r="AA144" s="38" t="s">
        <v>241</v>
      </c>
      <c r="AB144" s="38" t="s">
        <v>54</v>
      </c>
      <c r="AC144" s="39" t="s">
        <v>243</v>
      </c>
    </row>
    <row r="145" customFormat="false" ht="15" hidden="false" customHeight="false" outlineLevel="0" collapsed="false">
      <c r="A145" s="38" t="s">
        <v>324</v>
      </c>
      <c r="B145" s="40" t="n">
        <v>43160</v>
      </c>
      <c r="C145" s="40" t="n">
        <v>43160</v>
      </c>
      <c r="D145" s="38" t="s">
        <v>237</v>
      </c>
      <c r="E145" s="39" t="s">
        <v>250</v>
      </c>
      <c r="F145" s="39" t="s">
        <v>346</v>
      </c>
      <c r="G145" s="38" t="s">
        <v>252</v>
      </c>
      <c r="H145" s="38" t="s">
        <v>241</v>
      </c>
      <c r="I145" s="41" t="n">
        <v>18</v>
      </c>
      <c r="J145" s="39"/>
      <c r="K145" s="39"/>
      <c r="L145" s="39"/>
      <c r="M145" s="39"/>
      <c r="N145" s="39"/>
      <c r="O145" s="39"/>
      <c r="P145" s="41" t="n">
        <v>-26956.8</v>
      </c>
      <c r="Q145" s="41" t="n">
        <v>-4852</v>
      </c>
      <c r="R145" s="41" t="n">
        <v>0</v>
      </c>
      <c r="S145" s="41" t="n">
        <v>0</v>
      </c>
      <c r="T145" s="41" t="n">
        <v>0</v>
      </c>
      <c r="U145" s="41" t="n">
        <f aca="false">K145-P145</f>
        <v>26956.8</v>
      </c>
      <c r="V145" s="41" t="n">
        <f aca="false">L145-Q145</f>
        <v>4852</v>
      </c>
      <c r="W145" s="41" t="n">
        <f aca="false">M145-R145</f>
        <v>0</v>
      </c>
      <c r="X145" s="41" t="n">
        <f aca="false">N145-S145</f>
        <v>0</v>
      </c>
      <c r="Y145" s="41" t="n">
        <f aca="false">O145-T145</f>
        <v>0</v>
      </c>
      <c r="Z145" s="38" t="s">
        <v>326</v>
      </c>
      <c r="AA145" s="38" t="s">
        <v>241</v>
      </c>
      <c r="AB145" s="38" t="s">
        <v>54</v>
      </c>
      <c r="AC145" s="39" t="s">
        <v>243</v>
      </c>
    </row>
    <row r="146" customFormat="false" ht="15" hidden="false" customHeight="false" outlineLevel="0" collapsed="false">
      <c r="A146" s="38" t="s">
        <v>324</v>
      </c>
      <c r="B146" s="40" t="n">
        <v>43160</v>
      </c>
      <c r="C146" s="40" t="n">
        <v>43160</v>
      </c>
      <c r="D146" s="38" t="s">
        <v>237</v>
      </c>
      <c r="E146" s="39" t="s">
        <v>253</v>
      </c>
      <c r="F146" s="39" t="s">
        <v>356</v>
      </c>
      <c r="G146" s="38" t="s">
        <v>255</v>
      </c>
      <c r="H146" s="38" t="s">
        <v>241</v>
      </c>
      <c r="I146" s="41" t="n">
        <v>18</v>
      </c>
      <c r="J146" s="39"/>
      <c r="K146" s="39"/>
      <c r="L146" s="39"/>
      <c r="M146" s="39"/>
      <c r="N146" s="39"/>
      <c r="O146" s="39"/>
      <c r="P146" s="41" t="n">
        <v>-44114</v>
      </c>
      <c r="Q146" s="41" t="n">
        <v>-7941</v>
      </c>
      <c r="R146" s="41" t="n">
        <v>0</v>
      </c>
      <c r="S146" s="41" t="n">
        <v>0</v>
      </c>
      <c r="T146" s="41" t="n">
        <v>0</v>
      </c>
      <c r="U146" s="41" t="n">
        <f aca="false">K146-P146</f>
        <v>44114</v>
      </c>
      <c r="V146" s="41" t="n">
        <f aca="false">L146-Q146</f>
        <v>7941</v>
      </c>
      <c r="W146" s="41" t="n">
        <f aca="false">M146-R146</f>
        <v>0</v>
      </c>
      <c r="X146" s="41" t="n">
        <f aca="false">N146-S146</f>
        <v>0</v>
      </c>
      <c r="Y146" s="41" t="n">
        <f aca="false">O146-T146</f>
        <v>0</v>
      </c>
      <c r="Z146" s="38" t="s">
        <v>326</v>
      </c>
      <c r="AA146" s="38" t="s">
        <v>241</v>
      </c>
      <c r="AB146" s="38" t="s">
        <v>54</v>
      </c>
      <c r="AC146" s="39" t="s">
        <v>243</v>
      </c>
    </row>
    <row r="147" customFormat="false" ht="15" hidden="false" customHeight="false" outlineLevel="0" collapsed="false">
      <c r="A147" s="38" t="s">
        <v>324</v>
      </c>
      <c r="B147" s="40" t="n">
        <v>43160</v>
      </c>
      <c r="C147" s="40" t="n">
        <v>43160</v>
      </c>
      <c r="D147" s="38" t="s">
        <v>237</v>
      </c>
      <c r="E147" s="39" t="s">
        <v>256</v>
      </c>
      <c r="F147" s="39" t="s">
        <v>312</v>
      </c>
      <c r="G147" s="38" t="s">
        <v>255</v>
      </c>
      <c r="H147" s="38" t="s">
        <v>241</v>
      </c>
      <c r="I147" s="41" t="n">
        <v>18</v>
      </c>
      <c r="J147" s="39"/>
      <c r="K147" s="39"/>
      <c r="L147" s="39"/>
      <c r="M147" s="39"/>
      <c r="N147" s="39"/>
      <c r="O147" s="39"/>
      <c r="P147" s="41" t="n">
        <v>-41724.48</v>
      </c>
      <c r="Q147" s="41" t="n">
        <v>-7510</v>
      </c>
      <c r="R147" s="41" t="n">
        <v>0</v>
      </c>
      <c r="S147" s="41" t="n">
        <v>0</v>
      </c>
      <c r="T147" s="41" t="n">
        <v>0</v>
      </c>
      <c r="U147" s="41" t="n">
        <f aca="false">K147-P147</f>
        <v>41724.48</v>
      </c>
      <c r="V147" s="41" t="n">
        <f aca="false">L147-Q147</f>
        <v>7510</v>
      </c>
      <c r="W147" s="41" t="n">
        <f aca="false">M147-R147</f>
        <v>0</v>
      </c>
      <c r="X147" s="41" t="n">
        <f aca="false">N147-S147</f>
        <v>0</v>
      </c>
      <c r="Y147" s="41" t="n">
        <f aca="false">O147-T147</f>
        <v>0</v>
      </c>
      <c r="Z147" s="38" t="s">
        <v>326</v>
      </c>
      <c r="AA147" s="38" t="s">
        <v>241</v>
      </c>
      <c r="AB147" s="38" t="s">
        <v>54</v>
      </c>
      <c r="AC147" s="39" t="s">
        <v>243</v>
      </c>
    </row>
    <row r="148" customFormat="false" ht="15" hidden="false" customHeight="false" outlineLevel="0" collapsed="false">
      <c r="A148" s="38" t="s">
        <v>324</v>
      </c>
      <c r="B148" s="40" t="n">
        <v>43160</v>
      </c>
      <c r="C148" s="40" t="n">
        <v>43160</v>
      </c>
      <c r="D148" s="38" t="s">
        <v>237</v>
      </c>
      <c r="E148" s="39" t="s">
        <v>301</v>
      </c>
      <c r="F148" s="39" t="s">
        <v>357</v>
      </c>
      <c r="G148" s="38" t="s">
        <v>260</v>
      </c>
      <c r="H148" s="38" t="s">
        <v>241</v>
      </c>
      <c r="I148" s="41" t="n">
        <v>18</v>
      </c>
      <c r="J148" s="39"/>
      <c r="K148" s="39"/>
      <c r="L148" s="39"/>
      <c r="M148" s="39"/>
      <c r="N148" s="39"/>
      <c r="O148" s="39"/>
      <c r="P148" s="41" t="n">
        <v>-94564</v>
      </c>
      <c r="Q148" s="41" t="n">
        <v>-17022</v>
      </c>
      <c r="R148" s="41" t="n">
        <v>0</v>
      </c>
      <c r="S148" s="41" t="n">
        <v>0</v>
      </c>
      <c r="T148" s="41" t="n">
        <v>0</v>
      </c>
      <c r="U148" s="41" t="n">
        <f aca="false">K148-P148</f>
        <v>94564</v>
      </c>
      <c r="V148" s="41" t="n">
        <f aca="false">L148-Q148</f>
        <v>17022</v>
      </c>
      <c r="W148" s="41" t="n">
        <f aca="false">M148-R148</f>
        <v>0</v>
      </c>
      <c r="X148" s="41" t="n">
        <f aca="false">N148-S148</f>
        <v>0</v>
      </c>
      <c r="Y148" s="41" t="n">
        <f aca="false">O148-T148</f>
        <v>0</v>
      </c>
      <c r="Z148" s="38" t="s">
        <v>326</v>
      </c>
      <c r="AA148" s="38" t="s">
        <v>241</v>
      </c>
      <c r="AB148" s="38" t="s">
        <v>54</v>
      </c>
      <c r="AC148" s="39" t="s">
        <v>243</v>
      </c>
    </row>
    <row r="149" customFormat="false" ht="15" hidden="false" customHeight="false" outlineLevel="0" collapsed="false">
      <c r="A149" s="38" t="s">
        <v>324</v>
      </c>
      <c r="B149" s="40" t="n">
        <v>43160</v>
      </c>
      <c r="C149" s="40" t="n">
        <v>43160</v>
      </c>
      <c r="D149" s="38" t="s">
        <v>237</v>
      </c>
      <c r="E149" s="39" t="s">
        <v>258</v>
      </c>
      <c r="F149" s="39" t="s">
        <v>347</v>
      </c>
      <c r="G149" s="38" t="s">
        <v>260</v>
      </c>
      <c r="H149" s="38" t="s">
        <v>241</v>
      </c>
      <c r="I149" s="41" t="n">
        <v>18</v>
      </c>
      <c r="J149" s="39"/>
      <c r="K149" s="39"/>
      <c r="L149" s="39"/>
      <c r="M149" s="39"/>
      <c r="N149" s="39"/>
      <c r="O149" s="39"/>
      <c r="P149" s="41" t="n">
        <v>-44017.44</v>
      </c>
      <c r="Q149" s="41" t="n">
        <v>-7923</v>
      </c>
      <c r="R149" s="41" t="n">
        <v>0</v>
      </c>
      <c r="S149" s="41" t="n">
        <v>0</v>
      </c>
      <c r="T149" s="41" t="n">
        <v>0</v>
      </c>
      <c r="U149" s="41" t="n">
        <f aca="false">K149-P149</f>
        <v>44017.44</v>
      </c>
      <c r="V149" s="41" t="n">
        <f aca="false">L149-Q149</f>
        <v>7923</v>
      </c>
      <c r="W149" s="41" t="n">
        <f aca="false">M149-R149</f>
        <v>0</v>
      </c>
      <c r="X149" s="41" t="n">
        <f aca="false">N149-S149</f>
        <v>0</v>
      </c>
      <c r="Y149" s="41" t="n">
        <f aca="false">O149-T149</f>
        <v>0</v>
      </c>
      <c r="Z149" s="38" t="s">
        <v>326</v>
      </c>
      <c r="AA149" s="38" t="s">
        <v>241</v>
      </c>
      <c r="AB149" s="38" t="s">
        <v>54</v>
      </c>
      <c r="AC149" s="39" t="s">
        <v>243</v>
      </c>
    </row>
    <row r="150" customFormat="false" ht="15" hidden="false" customHeight="false" outlineLevel="0" collapsed="false">
      <c r="A150" s="38" t="s">
        <v>324</v>
      </c>
      <c r="B150" s="40" t="n">
        <v>43160</v>
      </c>
      <c r="C150" s="40" t="n">
        <v>43160</v>
      </c>
      <c r="D150" s="38" t="s">
        <v>237</v>
      </c>
      <c r="E150" s="39" t="s">
        <v>261</v>
      </c>
      <c r="F150" s="39" t="s">
        <v>358</v>
      </c>
      <c r="G150" s="38" t="s">
        <v>263</v>
      </c>
      <c r="H150" s="38" t="s">
        <v>241</v>
      </c>
      <c r="I150" s="41" t="n">
        <v>18</v>
      </c>
      <c r="J150" s="39"/>
      <c r="K150" s="39"/>
      <c r="L150" s="39"/>
      <c r="M150" s="39"/>
      <c r="N150" s="39"/>
      <c r="O150" s="39"/>
      <c r="P150" s="41" t="n">
        <v>-153868</v>
      </c>
      <c r="Q150" s="41" t="n">
        <v>-27696</v>
      </c>
      <c r="R150" s="41" t="n">
        <v>0</v>
      </c>
      <c r="S150" s="41" t="n">
        <v>0</v>
      </c>
      <c r="T150" s="41" t="n">
        <v>0</v>
      </c>
      <c r="U150" s="41" t="n">
        <f aca="false">K150-P150</f>
        <v>153868</v>
      </c>
      <c r="V150" s="41" t="n">
        <f aca="false">L150-Q150</f>
        <v>27696</v>
      </c>
      <c r="W150" s="41" t="n">
        <f aca="false">M150-R150</f>
        <v>0</v>
      </c>
      <c r="X150" s="41" t="n">
        <f aca="false">N150-S150</f>
        <v>0</v>
      </c>
      <c r="Y150" s="41" t="n">
        <f aca="false">O150-T150</f>
        <v>0</v>
      </c>
      <c r="Z150" s="38" t="s">
        <v>326</v>
      </c>
      <c r="AA150" s="38" t="s">
        <v>241</v>
      </c>
      <c r="AB150" s="38" t="s">
        <v>54</v>
      </c>
      <c r="AC150" s="39" t="s">
        <v>243</v>
      </c>
    </row>
    <row r="151" customFormat="false" ht="15" hidden="false" customHeight="false" outlineLevel="0" collapsed="false">
      <c r="A151" s="38" t="s">
        <v>324</v>
      </c>
      <c r="B151" s="40" t="n">
        <v>43160</v>
      </c>
      <c r="C151" s="40" t="n">
        <v>43160</v>
      </c>
      <c r="D151" s="38" t="s">
        <v>237</v>
      </c>
      <c r="E151" s="39" t="s">
        <v>264</v>
      </c>
      <c r="F151" s="39" t="s">
        <v>348</v>
      </c>
      <c r="G151" s="38" t="s">
        <v>263</v>
      </c>
      <c r="H151" s="38" t="s">
        <v>241</v>
      </c>
      <c r="I151" s="41" t="n">
        <v>18</v>
      </c>
      <c r="J151" s="39"/>
      <c r="K151" s="39"/>
      <c r="L151" s="39"/>
      <c r="M151" s="39"/>
      <c r="N151" s="39"/>
      <c r="O151" s="39"/>
      <c r="P151" s="41" t="n">
        <v>-37466.88</v>
      </c>
      <c r="Q151" s="41" t="n">
        <v>-6744</v>
      </c>
      <c r="R151" s="41" t="n">
        <v>0</v>
      </c>
      <c r="S151" s="41" t="n">
        <v>0</v>
      </c>
      <c r="T151" s="41" t="n">
        <v>0</v>
      </c>
      <c r="U151" s="41" t="n">
        <f aca="false">K151-P151</f>
        <v>37466.88</v>
      </c>
      <c r="V151" s="41" t="n">
        <f aca="false">L151-Q151</f>
        <v>6744</v>
      </c>
      <c r="W151" s="41" t="n">
        <f aca="false">M151-R151</f>
        <v>0</v>
      </c>
      <c r="X151" s="41" t="n">
        <f aca="false">N151-S151</f>
        <v>0</v>
      </c>
      <c r="Y151" s="41" t="n">
        <f aca="false">O151-T151</f>
        <v>0</v>
      </c>
      <c r="Z151" s="38" t="s">
        <v>326</v>
      </c>
      <c r="AA151" s="38" t="s">
        <v>241</v>
      </c>
      <c r="AB151" s="38" t="s">
        <v>54</v>
      </c>
      <c r="AC151" s="39" t="s">
        <v>243</v>
      </c>
    </row>
    <row r="152" customFormat="false" ht="15" hidden="false" customHeight="false" outlineLevel="0" collapsed="false">
      <c r="A152" s="38" t="s">
        <v>324</v>
      </c>
      <c r="B152" s="40" t="n">
        <v>43160</v>
      </c>
      <c r="C152" s="40" t="n">
        <v>43160</v>
      </c>
      <c r="D152" s="38" t="s">
        <v>237</v>
      </c>
      <c r="E152" s="39" t="s">
        <v>305</v>
      </c>
      <c r="F152" s="39" t="s">
        <v>359</v>
      </c>
      <c r="G152" s="38" t="s">
        <v>270</v>
      </c>
      <c r="H152" s="38" t="s">
        <v>241</v>
      </c>
      <c r="I152" s="41" t="n">
        <v>18</v>
      </c>
      <c r="J152" s="39"/>
      <c r="K152" s="39"/>
      <c r="L152" s="39"/>
      <c r="M152" s="39"/>
      <c r="N152" s="39"/>
      <c r="O152" s="39"/>
      <c r="P152" s="41" t="n">
        <v>-310726.3</v>
      </c>
      <c r="Q152" s="41" t="n">
        <v>-55930</v>
      </c>
      <c r="R152" s="41" t="n">
        <v>0</v>
      </c>
      <c r="S152" s="41" t="n">
        <v>0</v>
      </c>
      <c r="T152" s="41" t="n">
        <v>0</v>
      </c>
      <c r="U152" s="41" t="n">
        <f aca="false">K152-P152</f>
        <v>310726.3</v>
      </c>
      <c r="V152" s="41" t="n">
        <f aca="false">L152-Q152</f>
        <v>55930</v>
      </c>
      <c r="W152" s="41" t="n">
        <f aca="false">M152-R152</f>
        <v>0</v>
      </c>
      <c r="X152" s="41" t="n">
        <f aca="false">N152-S152</f>
        <v>0</v>
      </c>
      <c r="Y152" s="41" t="n">
        <f aca="false">O152-T152</f>
        <v>0</v>
      </c>
      <c r="Z152" s="38" t="s">
        <v>326</v>
      </c>
      <c r="AA152" s="38" t="s">
        <v>241</v>
      </c>
      <c r="AB152" s="38" t="s">
        <v>54</v>
      </c>
      <c r="AC152" s="39" t="s">
        <v>243</v>
      </c>
    </row>
    <row r="153" customFormat="false" ht="15" hidden="false" customHeight="false" outlineLevel="0" collapsed="false">
      <c r="A153" s="38" t="s">
        <v>324</v>
      </c>
      <c r="B153" s="40" t="n">
        <v>43160</v>
      </c>
      <c r="C153" s="40" t="n">
        <v>43160</v>
      </c>
      <c r="D153" s="38" t="s">
        <v>237</v>
      </c>
      <c r="E153" s="39" t="s">
        <v>268</v>
      </c>
      <c r="F153" s="39" t="s">
        <v>335</v>
      </c>
      <c r="G153" s="38" t="s">
        <v>270</v>
      </c>
      <c r="H153" s="38" t="s">
        <v>241</v>
      </c>
      <c r="I153" s="41" t="n">
        <v>18</v>
      </c>
      <c r="J153" s="39"/>
      <c r="K153" s="39"/>
      <c r="L153" s="39"/>
      <c r="M153" s="39"/>
      <c r="N153" s="39"/>
      <c r="O153" s="39"/>
      <c r="P153" s="41" t="n">
        <v>-84854.88</v>
      </c>
      <c r="Q153" s="41" t="n">
        <v>-15274</v>
      </c>
      <c r="R153" s="41" t="n">
        <v>0</v>
      </c>
      <c r="S153" s="41" t="n">
        <v>0</v>
      </c>
      <c r="T153" s="41" t="n">
        <v>0</v>
      </c>
      <c r="U153" s="41" t="n">
        <f aca="false">K153-P153</f>
        <v>84854.88</v>
      </c>
      <c r="V153" s="41" t="n">
        <f aca="false">L153-Q153</f>
        <v>15274</v>
      </c>
      <c r="W153" s="41" t="n">
        <f aca="false">M153-R153</f>
        <v>0</v>
      </c>
      <c r="X153" s="41" t="n">
        <f aca="false">N153-S153</f>
        <v>0</v>
      </c>
      <c r="Y153" s="41" t="n">
        <f aca="false">O153-T153</f>
        <v>0</v>
      </c>
      <c r="Z153" s="38" t="s">
        <v>326</v>
      </c>
      <c r="AA153" s="38" t="s">
        <v>241</v>
      </c>
      <c r="AB153" s="38" t="s">
        <v>54</v>
      </c>
      <c r="AC153" s="39" t="s">
        <v>243</v>
      </c>
    </row>
    <row r="154" customFormat="false" ht="15" hidden="false" customHeight="false" outlineLevel="0" collapsed="false">
      <c r="A154" s="38" t="s">
        <v>324</v>
      </c>
      <c r="B154" s="40" t="n">
        <v>43160</v>
      </c>
      <c r="C154" s="40" t="n">
        <v>43160</v>
      </c>
      <c r="D154" s="38" t="s">
        <v>237</v>
      </c>
      <c r="E154" s="39" t="s">
        <v>275</v>
      </c>
      <c r="F154" s="39" t="s">
        <v>360</v>
      </c>
      <c r="G154" s="38" t="s">
        <v>277</v>
      </c>
      <c r="H154" s="38" t="s">
        <v>241</v>
      </c>
      <c r="I154" s="41" t="n">
        <v>18</v>
      </c>
      <c r="J154" s="39"/>
      <c r="K154" s="39"/>
      <c r="L154" s="39"/>
      <c r="M154" s="39"/>
      <c r="N154" s="39"/>
      <c r="O154" s="39"/>
      <c r="P154" s="41" t="n">
        <v>-201737.76</v>
      </c>
      <c r="Q154" s="41" t="n">
        <v>-36313</v>
      </c>
      <c r="R154" s="41" t="n">
        <v>0</v>
      </c>
      <c r="S154" s="41" t="n">
        <v>0</v>
      </c>
      <c r="T154" s="41" t="n">
        <v>0</v>
      </c>
      <c r="U154" s="41" t="n">
        <f aca="false">K154-P154</f>
        <v>201737.76</v>
      </c>
      <c r="V154" s="41" t="n">
        <f aca="false">L154-Q154</f>
        <v>36313</v>
      </c>
      <c r="W154" s="41" t="n">
        <f aca="false">M154-R154</f>
        <v>0</v>
      </c>
      <c r="X154" s="41" t="n">
        <f aca="false">N154-S154</f>
        <v>0</v>
      </c>
      <c r="Y154" s="41" t="n">
        <f aca="false">O154-T154</f>
        <v>0</v>
      </c>
      <c r="Z154" s="38" t="s">
        <v>326</v>
      </c>
      <c r="AA154" s="38" t="s">
        <v>241</v>
      </c>
      <c r="AB154" s="38" t="s">
        <v>54</v>
      </c>
      <c r="AC154" s="39" t="s">
        <v>243</v>
      </c>
    </row>
    <row r="155" customFormat="false" ht="15" hidden="false" customHeight="false" outlineLevel="0" collapsed="false">
      <c r="A155" s="38" t="s">
        <v>324</v>
      </c>
      <c r="B155" s="40" t="n">
        <v>43160</v>
      </c>
      <c r="C155" s="40" t="n">
        <v>43160</v>
      </c>
      <c r="D155" s="38" t="s">
        <v>237</v>
      </c>
      <c r="E155" s="39" t="s">
        <v>309</v>
      </c>
      <c r="F155" s="39" t="s">
        <v>349</v>
      </c>
      <c r="G155" s="38" t="s">
        <v>277</v>
      </c>
      <c r="H155" s="38" t="s">
        <v>241</v>
      </c>
      <c r="I155" s="41" t="n">
        <v>18</v>
      </c>
      <c r="J155" s="39"/>
      <c r="K155" s="39"/>
      <c r="L155" s="39"/>
      <c r="M155" s="39"/>
      <c r="N155" s="39"/>
      <c r="O155" s="39"/>
      <c r="P155" s="41" t="n">
        <v>-17148.48</v>
      </c>
      <c r="Q155" s="41" t="n">
        <v>-3087</v>
      </c>
      <c r="R155" s="41" t="n">
        <v>0</v>
      </c>
      <c r="S155" s="41" t="n">
        <v>0</v>
      </c>
      <c r="T155" s="41" t="n">
        <v>0</v>
      </c>
      <c r="U155" s="41" t="n">
        <f aca="false">K155-P155</f>
        <v>17148.48</v>
      </c>
      <c r="V155" s="41" t="n">
        <f aca="false">L155-Q155</f>
        <v>3087</v>
      </c>
      <c r="W155" s="41" t="n">
        <f aca="false">M155-R155</f>
        <v>0</v>
      </c>
      <c r="X155" s="41" t="n">
        <f aca="false">N155-S155</f>
        <v>0</v>
      </c>
      <c r="Y155" s="41" t="n">
        <f aca="false">O155-T155</f>
        <v>0</v>
      </c>
      <c r="Z155" s="38" t="s">
        <v>326</v>
      </c>
      <c r="AA155" s="38" t="s">
        <v>241</v>
      </c>
      <c r="AB155" s="38" t="s">
        <v>54</v>
      </c>
      <c r="AC155" s="39" t="s">
        <v>243</v>
      </c>
    </row>
    <row r="156" customFormat="false" ht="15" hidden="false" customHeight="false" outlineLevel="0" collapsed="false">
      <c r="A156" s="38" t="s">
        <v>324</v>
      </c>
      <c r="B156" s="40" t="n">
        <v>43160</v>
      </c>
      <c r="C156" s="40" t="n">
        <v>43160</v>
      </c>
      <c r="D156" s="38" t="s">
        <v>237</v>
      </c>
      <c r="E156" s="39" t="s">
        <v>306</v>
      </c>
      <c r="F156" s="39" t="s">
        <v>361</v>
      </c>
      <c r="G156" s="38" t="s">
        <v>307</v>
      </c>
      <c r="H156" s="38" t="s">
        <v>241</v>
      </c>
      <c r="I156" s="41" t="n">
        <v>18</v>
      </c>
      <c r="J156" s="39"/>
      <c r="K156" s="39"/>
      <c r="L156" s="39"/>
      <c r="M156" s="39"/>
      <c r="N156" s="39"/>
      <c r="O156" s="39"/>
      <c r="P156" s="41" t="n">
        <v>-37640</v>
      </c>
      <c r="Q156" s="41" t="n">
        <v>-6775</v>
      </c>
      <c r="R156" s="41" t="n">
        <v>0</v>
      </c>
      <c r="S156" s="41" t="n">
        <v>0</v>
      </c>
      <c r="T156" s="41" t="n">
        <v>0</v>
      </c>
      <c r="U156" s="41" t="n">
        <f aca="false">K156-P156</f>
        <v>37640</v>
      </c>
      <c r="V156" s="41" t="n">
        <f aca="false">L156-Q156</f>
        <v>6775</v>
      </c>
      <c r="W156" s="41" t="n">
        <f aca="false">M156-R156</f>
        <v>0</v>
      </c>
      <c r="X156" s="41" t="n">
        <f aca="false">N156-S156</f>
        <v>0</v>
      </c>
      <c r="Y156" s="41" t="n">
        <f aca="false">O156-T156</f>
        <v>0</v>
      </c>
      <c r="Z156" s="38" t="s">
        <v>326</v>
      </c>
      <c r="AA156" s="38" t="s">
        <v>241</v>
      </c>
      <c r="AB156" s="38" t="s">
        <v>54</v>
      </c>
      <c r="AC156" s="39" t="s">
        <v>243</v>
      </c>
    </row>
    <row r="157" customFormat="false" ht="15" hidden="false" customHeight="false" outlineLevel="0" collapsed="false">
      <c r="A157" s="38" t="s">
        <v>324</v>
      </c>
      <c r="B157" s="40" t="n">
        <v>43160</v>
      </c>
      <c r="C157" s="40" t="n">
        <v>43160</v>
      </c>
      <c r="D157" s="38" t="s">
        <v>237</v>
      </c>
      <c r="E157" s="39" t="s">
        <v>311</v>
      </c>
      <c r="F157" s="39" t="s">
        <v>350</v>
      </c>
      <c r="G157" s="38" t="s">
        <v>307</v>
      </c>
      <c r="H157" s="38" t="s">
        <v>241</v>
      </c>
      <c r="I157" s="41" t="n">
        <v>18</v>
      </c>
      <c r="J157" s="39"/>
      <c r="K157" s="39"/>
      <c r="L157" s="39"/>
      <c r="M157" s="39"/>
      <c r="N157" s="39"/>
      <c r="O157" s="39"/>
      <c r="P157" s="41" t="n">
        <v>-93199.2</v>
      </c>
      <c r="Q157" s="41" t="n">
        <v>-16776</v>
      </c>
      <c r="R157" s="41" t="n">
        <v>0</v>
      </c>
      <c r="S157" s="41" t="n">
        <v>0</v>
      </c>
      <c r="T157" s="41" t="n">
        <v>0</v>
      </c>
      <c r="U157" s="41" t="n">
        <f aca="false">K157-P157</f>
        <v>93199.2</v>
      </c>
      <c r="V157" s="41" t="n">
        <f aca="false">L157-Q157</f>
        <v>16776</v>
      </c>
      <c r="W157" s="41" t="n">
        <f aca="false">M157-R157</f>
        <v>0</v>
      </c>
      <c r="X157" s="41" t="n">
        <f aca="false">N157-S157</f>
        <v>0</v>
      </c>
      <c r="Y157" s="41" t="n">
        <f aca="false">O157-T157</f>
        <v>0</v>
      </c>
      <c r="Z157" s="38" t="s">
        <v>326</v>
      </c>
      <c r="AA157" s="38" t="s">
        <v>241</v>
      </c>
      <c r="AB157" s="38" t="s">
        <v>54</v>
      </c>
      <c r="AC157" s="39" t="s">
        <v>243</v>
      </c>
    </row>
    <row r="158" customFormat="false" ht="15" hidden="false" customHeight="false" outlineLevel="0" collapsed="false">
      <c r="A158" s="38" t="s">
        <v>324</v>
      </c>
      <c r="B158" s="40" t="n">
        <v>43160</v>
      </c>
      <c r="C158" s="40" t="n">
        <v>43160</v>
      </c>
      <c r="D158" s="38" t="s">
        <v>237</v>
      </c>
      <c r="E158" s="39" t="s">
        <v>278</v>
      </c>
      <c r="F158" s="39" t="s">
        <v>254</v>
      </c>
      <c r="G158" s="38" t="s">
        <v>280</v>
      </c>
      <c r="H158" s="38" t="s">
        <v>241</v>
      </c>
      <c r="I158" s="41" t="n">
        <v>18</v>
      </c>
      <c r="J158" s="39"/>
      <c r="K158" s="39"/>
      <c r="L158" s="39"/>
      <c r="M158" s="39"/>
      <c r="N158" s="39"/>
      <c r="O158" s="39"/>
      <c r="P158" s="41" t="n">
        <v>-520653.76</v>
      </c>
      <c r="Q158" s="41" t="n">
        <v>-93719</v>
      </c>
      <c r="R158" s="41" t="n">
        <v>0</v>
      </c>
      <c r="S158" s="41" t="n">
        <v>0</v>
      </c>
      <c r="T158" s="41" t="n">
        <v>0</v>
      </c>
      <c r="U158" s="41" t="n">
        <f aca="false">K158-P158</f>
        <v>520653.76</v>
      </c>
      <c r="V158" s="41" t="n">
        <f aca="false">L158-Q158</f>
        <v>93719</v>
      </c>
      <c r="W158" s="41" t="n">
        <f aca="false">M158-R158</f>
        <v>0</v>
      </c>
      <c r="X158" s="41" t="n">
        <f aca="false">N158-S158</f>
        <v>0</v>
      </c>
      <c r="Y158" s="41" t="n">
        <f aca="false">O158-T158</f>
        <v>0</v>
      </c>
      <c r="Z158" s="38" t="s">
        <v>326</v>
      </c>
      <c r="AA158" s="38" t="s">
        <v>241</v>
      </c>
      <c r="AB158" s="38" t="s">
        <v>54</v>
      </c>
      <c r="AC158" s="39" t="s">
        <v>243</v>
      </c>
    </row>
    <row r="159" customFormat="false" ht="15" hidden="false" customHeight="false" outlineLevel="0" collapsed="false">
      <c r="A159" s="38" t="s">
        <v>324</v>
      </c>
      <c r="B159" s="40" t="n">
        <v>43160</v>
      </c>
      <c r="C159" s="40" t="n">
        <v>43160</v>
      </c>
      <c r="D159" s="38" t="s">
        <v>237</v>
      </c>
      <c r="E159" s="39" t="s">
        <v>281</v>
      </c>
      <c r="F159" s="39" t="s">
        <v>254</v>
      </c>
      <c r="G159" s="38" t="s">
        <v>280</v>
      </c>
      <c r="H159" s="38" t="s">
        <v>241</v>
      </c>
      <c r="I159" s="41" t="n">
        <v>18</v>
      </c>
      <c r="J159" s="39"/>
      <c r="K159" s="39"/>
      <c r="L159" s="39"/>
      <c r="M159" s="39"/>
      <c r="N159" s="39"/>
      <c r="O159" s="39"/>
      <c r="P159" s="41" t="n">
        <v>-436865.28</v>
      </c>
      <c r="Q159" s="41" t="n">
        <v>-78637</v>
      </c>
      <c r="R159" s="41" t="n">
        <v>0</v>
      </c>
      <c r="S159" s="41" t="n">
        <v>0</v>
      </c>
      <c r="T159" s="41" t="n">
        <v>0</v>
      </c>
      <c r="U159" s="41" t="n">
        <f aca="false">K159-P159</f>
        <v>436865.28</v>
      </c>
      <c r="V159" s="41" t="n">
        <f aca="false">L159-Q159</f>
        <v>78637</v>
      </c>
      <c r="W159" s="41" t="n">
        <f aca="false">M159-R159</f>
        <v>0</v>
      </c>
      <c r="X159" s="41" t="n">
        <f aca="false">N159-S159</f>
        <v>0</v>
      </c>
      <c r="Y159" s="41" t="n">
        <f aca="false">O159-T159</f>
        <v>0</v>
      </c>
      <c r="Z159" s="38" t="s">
        <v>326</v>
      </c>
      <c r="AA159" s="38" t="s">
        <v>241</v>
      </c>
      <c r="AB159" s="38" t="s">
        <v>54</v>
      </c>
      <c r="AC159" s="39" t="s">
        <v>243</v>
      </c>
    </row>
    <row r="160" customFormat="false" ht="15" hidden="false" customHeight="false" outlineLevel="0" collapsed="false">
      <c r="A160" s="38" t="s">
        <v>324</v>
      </c>
      <c r="B160" s="40" t="n">
        <v>43160</v>
      </c>
      <c r="C160" s="40" t="n">
        <v>43160</v>
      </c>
      <c r="D160" s="38" t="s">
        <v>237</v>
      </c>
      <c r="E160" s="39" t="s">
        <v>286</v>
      </c>
      <c r="F160" s="39" t="s">
        <v>354</v>
      </c>
      <c r="G160" s="38" t="s">
        <v>285</v>
      </c>
      <c r="H160" s="38" t="s">
        <v>241</v>
      </c>
      <c r="I160" s="41" t="n">
        <v>18</v>
      </c>
      <c r="J160" s="39"/>
      <c r="K160" s="39"/>
      <c r="L160" s="39"/>
      <c r="M160" s="39"/>
      <c r="N160" s="39"/>
      <c r="O160" s="39"/>
      <c r="P160" s="41" t="n">
        <v>-137888</v>
      </c>
      <c r="Q160" s="41" t="n">
        <v>-24820</v>
      </c>
      <c r="R160" s="41" t="n">
        <v>0</v>
      </c>
      <c r="S160" s="41" t="n">
        <v>0</v>
      </c>
      <c r="T160" s="41" t="n">
        <v>0</v>
      </c>
      <c r="U160" s="41" t="n">
        <f aca="false">K160-P160</f>
        <v>137888</v>
      </c>
      <c r="V160" s="41" t="n">
        <f aca="false">L160-Q160</f>
        <v>24820</v>
      </c>
      <c r="W160" s="41" t="n">
        <f aca="false">M160-R160</f>
        <v>0</v>
      </c>
      <c r="X160" s="41" t="n">
        <f aca="false">N160-S160</f>
        <v>0</v>
      </c>
      <c r="Y160" s="41" t="n">
        <f aca="false">O160-T160</f>
        <v>0</v>
      </c>
      <c r="Z160" s="38" t="s">
        <v>326</v>
      </c>
      <c r="AA160" s="38" t="s">
        <v>241</v>
      </c>
      <c r="AB160" s="38" t="s">
        <v>54</v>
      </c>
      <c r="AC160" s="39" t="s">
        <v>243</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AC59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3" min="1" style="42" width="8.71"/>
    <col collapsed="false" customWidth="true" hidden="false" outlineLevel="0" max="4" min="4" style="0" width="8.53"/>
    <col collapsed="false" customWidth="true" hidden="false" outlineLevel="0" max="6" min="5" style="42" width="16.71"/>
    <col collapsed="false" customWidth="true" hidden="false" outlineLevel="0" max="10" min="7" style="42" width="8.71"/>
    <col collapsed="false" customWidth="true" hidden="false" outlineLevel="0" max="20" min="11" style="0" width="8.53"/>
    <col collapsed="false" customWidth="true" hidden="false" outlineLevel="0" max="25" min="21" style="42" width="12.71"/>
    <col collapsed="false" customWidth="true" hidden="false" outlineLevel="0" max="26" min="26" style="0" width="8.53"/>
    <col collapsed="false" customWidth="true" hidden="false" outlineLevel="0" max="27" min="27" style="42" width="9.71"/>
    <col collapsed="false" customWidth="true" hidden="false" outlineLevel="0" max="28" min="28" style="42" width="8.71"/>
    <col collapsed="false" customWidth="true" hidden="false" outlineLevel="0" max="29" min="29" style="42" width="16.71"/>
    <col collapsed="false" customWidth="true" hidden="false" outlineLevel="0" max="1025" min="30" style="0" width="8.53"/>
  </cols>
  <sheetData>
    <row r="1" s="42" customFormat="true" ht="60" hidden="false" customHeight="true" outlineLevel="0" collapsed="false">
      <c r="A1" s="43" t="s">
        <v>207</v>
      </c>
      <c r="B1" s="43" t="s">
        <v>208</v>
      </c>
      <c r="C1" s="43" t="s">
        <v>209</v>
      </c>
      <c r="D1" s="43" t="s">
        <v>210</v>
      </c>
      <c r="E1" s="43" t="s">
        <v>362</v>
      </c>
      <c r="F1" s="43" t="s">
        <v>363</v>
      </c>
      <c r="G1" s="43" t="s">
        <v>213</v>
      </c>
      <c r="H1" s="43" t="s">
        <v>214</v>
      </c>
      <c r="I1" s="43" t="s">
        <v>215</v>
      </c>
      <c r="J1" s="43" t="s">
        <v>364</v>
      </c>
      <c r="K1" s="43" t="s">
        <v>217</v>
      </c>
      <c r="L1" s="43" t="s">
        <v>218</v>
      </c>
      <c r="M1" s="43" t="s">
        <v>219</v>
      </c>
      <c r="N1" s="43" t="s">
        <v>220</v>
      </c>
      <c r="O1" s="43" t="s">
        <v>221</v>
      </c>
      <c r="P1" s="43" t="s">
        <v>222</v>
      </c>
      <c r="Q1" s="43" t="s">
        <v>223</v>
      </c>
      <c r="R1" s="43" t="s">
        <v>224</v>
      </c>
      <c r="S1" s="43" t="s">
        <v>225</v>
      </c>
      <c r="T1" s="43" t="s">
        <v>226</v>
      </c>
      <c r="U1" s="43" t="s">
        <v>227</v>
      </c>
      <c r="V1" s="43" t="s">
        <v>228</v>
      </c>
      <c r="W1" s="43" t="s">
        <v>229</v>
      </c>
      <c r="X1" s="43" t="s">
        <v>230</v>
      </c>
      <c r="Y1" s="43" t="s">
        <v>231</v>
      </c>
      <c r="Z1" s="43" t="s">
        <v>365</v>
      </c>
      <c r="AA1" s="43" t="s">
        <v>233</v>
      </c>
      <c r="AB1" s="43" t="s">
        <v>366</v>
      </c>
      <c r="AC1" s="43" t="s">
        <v>235</v>
      </c>
    </row>
    <row r="2" customFormat="false" ht="15" hidden="false" customHeight="false" outlineLevel="0" collapsed="false">
      <c r="A2" s="38" t="s">
        <v>236</v>
      </c>
      <c r="B2" s="40" t="n">
        <v>42917</v>
      </c>
      <c r="C2" s="40" t="n">
        <v>42917</v>
      </c>
      <c r="D2" s="38" t="s">
        <v>237</v>
      </c>
      <c r="E2" s="39" t="s">
        <v>367</v>
      </c>
      <c r="F2" s="39" t="s">
        <v>368</v>
      </c>
      <c r="G2" s="38" t="s">
        <v>319</v>
      </c>
      <c r="H2" s="38" t="s">
        <v>241</v>
      </c>
      <c r="I2" s="41" t="n">
        <v>12</v>
      </c>
      <c r="J2" s="38" t="s">
        <v>369</v>
      </c>
      <c r="K2" s="39"/>
      <c r="L2" s="39"/>
      <c r="M2" s="39"/>
      <c r="N2" s="39"/>
      <c r="O2" s="39"/>
      <c r="P2" s="41" t="n">
        <v>1598015</v>
      </c>
      <c r="Q2" s="41" t="n">
        <v>0</v>
      </c>
      <c r="R2" s="41" t="n">
        <v>95880.9</v>
      </c>
      <c r="S2" s="41" t="n">
        <v>95880.9</v>
      </c>
      <c r="T2" s="41" t="n">
        <v>0</v>
      </c>
      <c r="U2" s="41" t="n">
        <f aca="false">K2-P2</f>
        <v>-1598015</v>
      </c>
      <c r="V2" s="41" t="n">
        <f aca="false">L2-Q2</f>
        <v>0</v>
      </c>
      <c r="W2" s="41" t="n">
        <f aca="false">M2-R2</f>
        <v>-95880.9</v>
      </c>
      <c r="X2" s="41" t="n">
        <f aca="false">N2-S2</f>
        <v>-95880.9</v>
      </c>
      <c r="Y2" s="41" t="n">
        <f aca="false">O2-T2</f>
        <v>0</v>
      </c>
      <c r="Z2" s="38" t="s">
        <v>370</v>
      </c>
      <c r="AA2" s="38" t="s">
        <v>241</v>
      </c>
      <c r="AB2" s="38" t="s">
        <v>369</v>
      </c>
      <c r="AC2" s="39" t="s">
        <v>243</v>
      </c>
    </row>
    <row r="3" customFormat="false" ht="15" hidden="false" customHeight="false" outlineLevel="0" collapsed="false">
      <c r="A3" s="38" t="s">
        <v>236</v>
      </c>
      <c r="B3" s="40" t="n">
        <v>42917</v>
      </c>
      <c r="C3" s="40" t="n">
        <v>42917</v>
      </c>
      <c r="D3" s="38" t="s">
        <v>237</v>
      </c>
      <c r="E3" s="39" t="s">
        <v>371</v>
      </c>
      <c r="F3" s="39" t="s">
        <v>372</v>
      </c>
      <c r="G3" s="38" t="s">
        <v>319</v>
      </c>
      <c r="H3" s="38" t="s">
        <v>241</v>
      </c>
      <c r="I3" s="41" t="n">
        <v>18</v>
      </c>
      <c r="J3" s="38" t="s">
        <v>369</v>
      </c>
      <c r="K3" s="39"/>
      <c r="L3" s="39"/>
      <c r="M3" s="39"/>
      <c r="N3" s="39"/>
      <c r="O3" s="39"/>
      <c r="P3" s="41" t="n">
        <v>100040.8</v>
      </c>
      <c r="Q3" s="41" t="n">
        <v>0</v>
      </c>
      <c r="R3" s="41" t="n">
        <v>9003.67</v>
      </c>
      <c r="S3" s="41" t="n">
        <v>9003.67</v>
      </c>
      <c r="T3" s="41" t="n">
        <v>0</v>
      </c>
      <c r="U3" s="41" t="n">
        <f aca="false">K3-P3</f>
        <v>-100040.8</v>
      </c>
      <c r="V3" s="41" t="n">
        <f aca="false">L3-Q3</f>
        <v>0</v>
      </c>
      <c r="W3" s="41" t="n">
        <f aca="false">M3-R3</f>
        <v>-9003.67</v>
      </c>
      <c r="X3" s="41" t="n">
        <f aca="false">N3-S3</f>
        <v>-9003.67</v>
      </c>
      <c r="Y3" s="41" t="n">
        <f aca="false">O3-T3</f>
        <v>0</v>
      </c>
      <c r="Z3" s="38" t="s">
        <v>370</v>
      </c>
      <c r="AA3" s="38" t="s">
        <v>241</v>
      </c>
      <c r="AB3" s="38" t="s">
        <v>369</v>
      </c>
      <c r="AC3" s="39" t="s">
        <v>243</v>
      </c>
    </row>
    <row r="4" customFormat="false" ht="15" hidden="false" customHeight="false" outlineLevel="0" collapsed="false">
      <c r="A4" s="38" t="s">
        <v>236</v>
      </c>
      <c r="B4" s="40" t="n">
        <v>42917</v>
      </c>
      <c r="C4" s="40" t="n">
        <v>42917</v>
      </c>
      <c r="D4" s="38" t="s">
        <v>237</v>
      </c>
      <c r="E4" s="39" t="s">
        <v>373</v>
      </c>
      <c r="F4" s="39" t="s">
        <v>331</v>
      </c>
      <c r="G4" s="38" t="s">
        <v>319</v>
      </c>
      <c r="H4" s="38" t="s">
        <v>241</v>
      </c>
      <c r="I4" s="41" t="n">
        <v>5</v>
      </c>
      <c r="J4" s="38" t="s">
        <v>369</v>
      </c>
      <c r="K4" s="39"/>
      <c r="L4" s="39"/>
      <c r="M4" s="39"/>
      <c r="N4" s="39"/>
      <c r="O4" s="39"/>
      <c r="P4" s="41" t="n">
        <v>204180</v>
      </c>
      <c r="Q4" s="41" t="n">
        <v>0</v>
      </c>
      <c r="R4" s="41" t="n">
        <v>5104.5</v>
      </c>
      <c r="S4" s="41" t="n">
        <v>5104.5</v>
      </c>
      <c r="T4" s="41" t="n">
        <v>0</v>
      </c>
      <c r="U4" s="41" t="n">
        <f aca="false">K4-P4</f>
        <v>-204180</v>
      </c>
      <c r="V4" s="41" t="n">
        <f aca="false">L4-Q4</f>
        <v>0</v>
      </c>
      <c r="W4" s="41" t="n">
        <f aca="false">M4-R4</f>
        <v>-5104.5</v>
      </c>
      <c r="X4" s="41" t="n">
        <f aca="false">N4-S4</f>
        <v>-5104.5</v>
      </c>
      <c r="Y4" s="41" t="n">
        <f aca="false">O4-T4</f>
        <v>0</v>
      </c>
      <c r="Z4" s="38" t="s">
        <v>370</v>
      </c>
      <c r="AA4" s="38" t="s">
        <v>241</v>
      </c>
      <c r="AB4" s="38" t="s">
        <v>369</v>
      </c>
      <c r="AC4" s="39" t="s">
        <v>243</v>
      </c>
    </row>
    <row r="5" customFormat="false" ht="15" hidden="false" customHeight="false" outlineLevel="0" collapsed="false">
      <c r="A5" s="38" t="s">
        <v>236</v>
      </c>
      <c r="B5" s="40" t="n">
        <v>42917</v>
      </c>
      <c r="C5" s="40" t="n">
        <v>42917</v>
      </c>
      <c r="D5" s="38" t="s">
        <v>237</v>
      </c>
      <c r="E5" s="39" t="s">
        <v>374</v>
      </c>
      <c r="F5" s="39" t="s">
        <v>375</v>
      </c>
      <c r="G5" s="38" t="s">
        <v>319</v>
      </c>
      <c r="H5" s="38" t="s">
        <v>241</v>
      </c>
      <c r="I5" s="41" t="n">
        <v>12</v>
      </c>
      <c r="J5" s="38" t="s">
        <v>369</v>
      </c>
      <c r="K5" s="39"/>
      <c r="L5" s="39"/>
      <c r="M5" s="39"/>
      <c r="N5" s="39"/>
      <c r="O5" s="39"/>
      <c r="P5" s="41" t="n">
        <v>4732.14</v>
      </c>
      <c r="Q5" s="41" t="n">
        <v>0</v>
      </c>
      <c r="R5" s="41" t="n">
        <v>283.93</v>
      </c>
      <c r="S5" s="41" t="n">
        <v>283.93</v>
      </c>
      <c r="T5" s="41" t="n">
        <v>0</v>
      </c>
      <c r="U5" s="41" t="n">
        <f aca="false">K5-P5</f>
        <v>-4732.14</v>
      </c>
      <c r="V5" s="41" t="n">
        <f aca="false">L5-Q5</f>
        <v>0</v>
      </c>
      <c r="W5" s="41" t="n">
        <f aca="false">M5-R5</f>
        <v>-283.93</v>
      </c>
      <c r="X5" s="41" t="n">
        <f aca="false">N5-S5</f>
        <v>-283.93</v>
      </c>
      <c r="Y5" s="41" t="n">
        <f aca="false">O5-T5</f>
        <v>0</v>
      </c>
      <c r="Z5" s="38" t="s">
        <v>370</v>
      </c>
      <c r="AA5" s="38" t="s">
        <v>241</v>
      </c>
      <c r="AB5" s="38" t="s">
        <v>369</v>
      </c>
      <c r="AC5" s="39" t="s">
        <v>243</v>
      </c>
    </row>
    <row r="6" customFormat="false" ht="15" hidden="false" customHeight="false" outlineLevel="0" collapsed="false">
      <c r="A6" s="38" t="s">
        <v>236</v>
      </c>
      <c r="B6" s="40" t="n">
        <v>42917</v>
      </c>
      <c r="C6" s="40" t="n">
        <v>42917</v>
      </c>
      <c r="D6" s="38" t="s">
        <v>237</v>
      </c>
      <c r="E6" s="39" t="s">
        <v>374</v>
      </c>
      <c r="F6" s="39" t="s">
        <v>375</v>
      </c>
      <c r="G6" s="38" t="s">
        <v>319</v>
      </c>
      <c r="H6" s="38" t="s">
        <v>241</v>
      </c>
      <c r="I6" s="41" t="n">
        <v>18</v>
      </c>
      <c r="J6" s="38" t="s">
        <v>369</v>
      </c>
      <c r="K6" s="39"/>
      <c r="L6" s="39"/>
      <c r="M6" s="39"/>
      <c r="N6" s="39"/>
      <c r="O6" s="39"/>
      <c r="P6" s="41" t="n">
        <v>4830.5</v>
      </c>
      <c r="Q6" s="41" t="n">
        <v>0</v>
      </c>
      <c r="R6" s="41" t="n">
        <v>434.75</v>
      </c>
      <c r="S6" s="41" t="n">
        <v>434.75</v>
      </c>
      <c r="T6" s="41" t="n">
        <v>0</v>
      </c>
      <c r="U6" s="41" t="n">
        <f aca="false">K6-P6</f>
        <v>-4830.5</v>
      </c>
      <c r="V6" s="41" t="n">
        <f aca="false">L6-Q6</f>
        <v>0</v>
      </c>
      <c r="W6" s="41" t="n">
        <f aca="false">M6-R6</f>
        <v>-434.75</v>
      </c>
      <c r="X6" s="41" t="n">
        <f aca="false">N6-S6</f>
        <v>-434.75</v>
      </c>
      <c r="Y6" s="41" t="n">
        <f aca="false">O6-T6</f>
        <v>0</v>
      </c>
      <c r="Z6" s="38" t="s">
        <v>370</v>
      </c>
      <c r="AA6" s="38" t="s">
        <v>241</v>
      </c>
      <c r="AB6" s="38" t="s">
        <v>369</v>
      </c>
      <c r="AC6" s="39" t="s">
        <v>243</v>
      </c>
    </row>
    <row r="7" customFormat="false" ht="15" hidden="false" customHeight="false" outlineLevel="0" collapsed="false">
      <c r="A7" s="38" t="s">
        <v>236</v>
      </c>
      <c r="B7" s="40" t="n">
        <v>42917</v>
      </c>
      <c r="C7" s="40" t="n">
        <v>42917</v>
      </c>
      <c r="D7" s="38" t="s">
        <v>237</v>
      </c>
      <c r="E7" s="39" t="s">
        <v>376</v>
      </c>
      <c r="F7" s="39" t="s">
        <v>377</v>
      </c>
      <c r="G7" s="38" t="s">
        <v>319</v>
      </c>
      <c r="H7" s="38" t="s">
        <v>241</v>
      </c>
      <c r="I7" s="41" t="n">
        <v>5</v>
      </c>
      <c r="J7" s="38" t="s">
        <v>369</v>
      </c>
      <c r="K7" s="39"/>
      <c r="L7" s="39"/>
      <c r="M7" s="39"/>
      <c r="N7" s="39"/>
      <c r="O7" s="39"/>
      <c r="P7" s="41" t="n">
        <v>88870</v>
      </c>
      <c r="Q7" s="41" t="n">
        <v>0</v>
      </c>
      <c r="R7" s="41" t="n">
        <v>2221.75</v>
      </c>
      <c r="S7" s="41" t="n">
        <v>2221.75</v>
      </c>
      <c r="T7" s="41" t="n">
        <v>0</v>
      </c>
      <c r="U7" s="41" t="n">
        <f aca="false">K7-P7</f>
        <v>-88870</v>
      </c>
      <c r="V7" s="41" t="n">
        <f aca="false">L7-Q7</f>
        <v>0</v>
      </c>
      <c r="W7" s="41" t="n">
        <f aca="false">M7-R7</f>
        <v>-2221.75</v>
      </c>
      <c r="X7" s="41" t="n">
        <f aca="false">N7-S7</f>
        <v>-2221.75</v>
      </c>
      <c r="Y7" s="41" t="n">
        <f aca="false">O7-T7</f>
        <v>0</v>
      </c>
      <c r="Z7" s="38" t="s">
        <v>370</v>
      </c>
      <c r="AA7" s="38" t="s">
        <v>241</v>
      </c>
      <c r="AB7" s="38" t="s">
        <v>369</v>
      </c>
      <c r="AC7" s="39" t="s">
        <v>243</v>
      </c>
    </row>
    <row r="8" customFormat="false" ht="15" hidden="false" customHeight="false" outlineLevel="0" collapsed="false">
      <c r="A8" s="38" t="s">
        <v>236</v>
      </c>
      <c r="B8" s="40" t="n">
        <v>42917</v>
      </c>
      <c r="C8" s="40" t="n">
        <v>42917</v>
      </c>
      <c r="D8" s="38" t="s">
        <v>237</v>
      </c>
      <c r="E8" s="39" t="s">
        <v>376</v>
      </c>
      <c r="F8" s="39" t="s">
        <v>377</v>
      </c>
      <c r="G8" s="38" t="s">
        <v>319</v>
      </c>
      <c r="H8" s="38" t="s">
        <v>241</v>
      </c>
      <c r="I8" s="41" t="n">
        <v>12</v>
      </c>
      <c r="J8" s="38" t="s">
        <v>369</v>
      </c>
      <c r="K8" s="39"/>
      <c r="L8" s="39"/>
      <c r="M8" s="39"/>
      <c r="N8" s="39"/>
      <c r="O8" s="39"/>
      <c r="P8" s="41" t="n">
        <v>291815</v>
      </c>
      <c r="Q8" s="41" t="n">
        <v>0</v>
      </c>
      <c r="R8" s="41" t="n">
        <v>17508.9</v>
      </c>
      <c r="S8" s="41" t="n">
        <v>17508.9</v>
      </c>
      <c r="T8" s="41" t="n">
        <v>0</v>
      </c>
      <c r="U8" s="41" t="n">
        <f aca="false">K8-P8</f>
        <v>-291815</v>
      </c>
      <c r="V8" s="41" t="n">
        <f aca="false">L8-Q8</f>
        <v>0</v>
      </c>
      <c r="W8" s="41" t="n">
        <f aca="false">M8-R8</f>
        <v>-17508.9</v>
      </c>
      <c r="X8" s="41" t="n">
        <f aca="false">N8-S8</f>
        <v>-17508.9</v>
      </c>
      <c r="Y8" s="41" t="n">
        <f aca="false">O8-T8</f>
        <v>0</v>
      </c>
      <c r="Z8" s="38" t="s">
        <v>370</v>
      </c>
      <c r="AA8" s="38" t="s">
        <v>241</v>
      </c>
      <c r="AB8" s="38" t="s">
        <v>369</v>
      </c>
      <c r="AC8" s="39" t="s">
        <v>243</v>
      </c>
    </row>
    <row r="9" customFormat="false" ht="15" hidden="false" customHeight="false" outlineLevel="0" collapsed="false">
      <c r="A9" s="38" t="s">
        <v>236</v>
      </c>
      <c r="B9" s="40" t="n">
        <v>42917</v>
      </c>
      <c r="C9" s="40" t="n">
        <v>42917</v>
      </c>
      <c r="D9" s="38" t="s">
        <v>237</v>
      </c>
      <c r="E9" s="39" t="s">
        <v>376</v>
      </c>
      <c r="F9" s="39" t="s">
        <v>377</v>
      </c>
      <c r="G9" s="38" t="s">
        <v>319</v>
      </c>
      <c r="H9" s="38" t="s">
        <v>241</v>
      </c>
      <c r="I9" s="41" t="n">
        <v>18</v>
      </c>
      <c r="J9" s="38" t="s">
        <v>369</v>
      </c>
      <c r="K9" s="39"/>
      <c r="L9" s="39"/>
      <c r="M9" s="39"/>
      <c r="N9" s="39"/>
      <c r="O9" s="39"/>
      <c r="P9" s="41" t="n">
        <v>95786.2</v>
      </c>
      <c r="Q9" s="41" t="n">
        <v>0</v>
      </c>
      <c r="R9" s="41" t="n">
        <v>8620.77</v>
      </c>
      <c r="S9" s="41" t="n">
        <v>8620.77</v>
      </c>
      <c r="T9" s="41" t="n">
        <v>0</v>
      </c>
      <c r="U9" s="41" t="n">
        <f aca="false">K9-P9</f>
        <v>-95786.2</v>
      </c>
      <c r="V9" s="41" t="n">
        <f aca="false">L9-Q9</f>
        <v>0</v>
      </c>
      <c r="W9" s="41" t="n">
        <f aca="false">M9-R9</f>
        <v>-8620.77</v>
      </c>
      <c r="X9" s="41" t="n">
        <f aca="false">N9-S9</f>
        <v>-8620.77</v>
      </c>
      <c r="Y9" s="41" t="n">
        <f aca="false">O9-T9</f>
        <v>0</v>
      </c>
      <c r="Z9" s="38" t="s">
        <v>370</v>
      </c>
      <c r="AA9" s="38" t="s">
        <v>241</v>
      </c>
      <c r="AB9" s="38" t="s">
        <v>369</v>
      </c>
      <c r="AC9" s="39" t="s">
        <v>243</v>
      </c>
    </row>
    <row r="10" customFormat="false" ht="15" hidden="false" customHeight="false" outlineLevel="0" collapsed="false">
      <c r="A10" s="38" t="s">
        <v>236</v>
      </c>
      <c r="B10" s="40" t="n">
        <v>42917</v>
      </c>
      <c r="C10" s="40" t="n">
        <v>42917</v>
      </c>
      <c r="D10" s="38" t="s">
        <v>237</v>
      </c>
      <c r="E10" s="39" t="s">
        <v>378</v>
      </c>
      <c r="F10" s="39" t="s">
        <v>379</v>
      </c>
      <c r="G10" s="38" t="s">
        <v>319</v>
      </c>
      <c r="H10" s="38" t="s">
        <v>241</v>
      </c>
      <c r="I10" s="41" t="n">
        <v>12</v>
      </c>
      <c r="J10" s="38" t="s">
        <v>369</v>
      </c>
      <c r="K10" s="39"/>
      <c r="L10" s="39"/>
      <c r="M10" s="39"/>
      <c r="N10" s="39"/>
      <c r="O10" s="39"/>
      <c r="P10" s="41" t="n">
        <v>1317285.51</v>
      </c>
      <c r="Q10" s="41" t="n">
        <v>0</v>
      </c>
      <c r="R10" s="41" t="n">
        <v>79037.14</v>
      </c>
      <c r="S10" s="41" t="n">
        <v>79037.14</v>
      </c>
      <c r="T10" s="41" t="n">
        <v>0</v>
      </c>
      <c r="U10" s="41" t="n">
        <f aca="false">K10-P10</f>
        <v>-1317285.51</v>
      </c>
      <c r="V10" s="41" t="n">
        <f aca="false">L10-Q10</f>
        <v>0</v>
      </c>
      <c r="W10" s="41" t="n">
        <f aca="false">M10-R10</f>
        <v>-79037.14</v>
      </c>
      <c r="X10" s="41" t="n">
        <f aca="false">N10-S10</f>
        <v>-79037.14</v>
      </c>
      <c r="Y10" s="41" t="n">
        <f aca="false">O10-T10</f>
        <v>0</v>
      </c>
      <c r="Z10" s="38" t="s">
        <v>370</v>
      </c>
      <c r="AA10" s="38" t="s">
        <v>241</v>
      </c>
      <c r="AB10" s="38" t="s">
        <v>369</v>
      </c>
      <c r="AC10" s="39" t="s">
        <v>243</v>
      </c>
    </row>
    <row r="11" customFormat="false" ht="15" hidden="false" customHeight="false" outlineLevel="0" collapsed="false">
      <c r="A11" s="38" t="s">
        <v>236</v>
      </c>
      <c r="B11" s="40" t="n">
        <v>42917</v>
      </c>
      <c r="C11" s="40" t="n">
        <v>42917</v>
      </c>
      <c r="D11" s="38" t="s">
        <v>237</v>
      </c>
      <c r="E11" s="39" t="s">
        <v>380</v>
      </c>
      <c r="F11" s="39" t="s">
        <v>381</v>
      </c>
      <c r="G11" s="38" t="s">
        <v>319</v>
      </c>
      <c r="H11" s="38" t="s">
        <v>241</v>
      </c>
      <c r="I11" s="41" t="n">
        <v>28</v>
      </c>
      <c r="J11" s="38" t="s">
        <v>369</v>
      </c>
      <c r="K11" s="39"/>
      <c r="L11" s="39"/>
      <c r="M11" s="39"/>
      <c r="N11" s="39"/>
      <c r="O11" s="39"/>
      <c r="P11" s="41" t="n">
        <v>13500</v>
      </c>
      <c r="Q11" s="41" t="n">
        <v>0</v>
      </c>
      <c r="R11" s="41" t="n">
        <v>1890</v>
      </c>
      <c r="S11" s="41" t="n">
        <v>1890</v>
      </c>
      <c r="T11" s="41" t="n">
        <v>0</v>
      </c>
      <c r="U11" s="41" t="n">
        <f aca="false">K11-P11</f>
        <v>-13500</v>
      </c>
      <c r="V11" s="41" t="n">
        <f aca="false">L11-Q11</f>
        <v>0</v>
      </c>
      <c r="W11" s="41" t="n">
        <f aca="false">M11-R11</f>
        <v>-1890</v>
      </c>
      <c r="X11" s="41" t="n">
        <f aca="false">N11-S11</f>
        <v>-1890</v>
      </c>
      <c r="Y11" s="41" t="n">
        <f aca="false">O11-T11</f>
        <v>0</v>
      </c>
      <c r="Z11" s="38" t="s">
        <v>370</v>
      </c>
      <c r="AA11" s="38" t="s">
        <v>241</v>
      </c>
      <c r="AB11" s="38" t="s">
        <v>369</v>
      </c>
      <c r="AC11" s="39" t="s">
        <v>243</v>
      </c>
    </row>
    <row r="12" customFormat="false" ht="15" hidden="false" customHeight="false" outlineLevel="0" collapsed="false">
      <c r="A12" s="38" t="s">
        <v>236</v>
      </c>
      <c r="B12" s="40" t="n">
        <v>42917</v>
      </c>
      <c r="C12" s="40" t="n">
        <v>42917</v>
      </c>
      <c r="D12" s="38" t="s">
        <v>237</v>
      </c>
      <c r="E12" s="39" t="s">
        <v>382</v>
      </c>
      <c r="F12" s="39" t="s">
        <v>383</v>
      </c>
      <c r="G12" s="38" t="s">
        <v>319</v>
      </c>
      <c r="H12" s="38" t="s">
        <v>241</v>
      </c>
      <c r="I12" s="41" t="n">
        <v>18</v>
      </c>
      <c r="J12" s="38" t="s">
        <v>369</v>
      </c>
      <c r="K12" s="39"/>
      <c r="L12" s="39"/>
      <c r="M12" s="39"/>
      <c r="N12" s="39"/>
      <c r="O12" s="39"/>
      <c r="P12" s="41" t="n">
        <v>3750</v>
      </c>
      <c r="Q12" s="41" t="n">
        <v>0</v>
      </c>
      <c r="R12" s="41" t="n">
        <v>337.5</v>
      </c>
      <c r="S12" s="41" t="n">
        <v>337.5</v>
      </c>
      <c r="T12" s="41" t="n">
        <v>0</v>
      </c>
      <c r="U12" s="41" t="n">
        <f aca="false">K12-P12</f>
        <v>-3750</v>
      </c>
      <c r="V12" s="41" t="n">
        <f aca="false">L12-Q12</f>
        <v>0</v>
      </c>
      <c r="W12" s="41" t="n">
        <f aca="false">M12-R12</f>
        <v>-337.5</v>
      </c>
      <c r="X12" s="41" t="n">
        <f aca="false">N12-S12</f>
        <v>-337.5</v>
      </c>
      <c r="Y12" s="41" t="n">
        <f aca="false">O12-T12</f>
        <v>0</v>
      </c>
      <c r="Z12" s="38" t="s">
        <v>370</v>
      </c>
      <c r="AA12" s="38" t="s">
        <v>241</v>
      </c>
      <c r="AB12" s="38" t="s">
        <v>369</v>
      </c>
      <c r="AC12" s="39" t="s">
        <v>243</v>
      </c>
    </row>
    <row r="13" customFormat="false" ht="15" hidden="false" customHeight="false" outlineLevel="0" collapsed="false">
      <c r="A13" s="38" t="s">
        <v>236</v>
      </c>
      <c r="B13" s="40" t="n">
        <v>42917</v>
      </c>
      <c r="C13" s="40" t="n">
        <v>42917</v>
      </c>
      <c r="D13" s="38" t="s">
        <v>237</v>
      </c>
      <c r="E13" s="39" t="s">
        <v>382</v>
      </c>
      <c r="F13" s="39" t="s">
        <v>383</v>
      </c>
      <c r="G13" s="38" t="s">
        <v>319</v>
      </c>
      <c r="H13" s="38" t="s">
        <v>241</v>
      </c>
      <c r="I13" s="41" t="n">
        <v>28</v>
      </c>
      <c r="J13" s="38" t="s">
        <v>369</v>
      </c>
      <c r="K13" s="39"/>
      <c r="L13" s="39"/>
      <c r="M13" s="39"/>
      <c r="N13" s="39"/>
      <c r="O13" s="39"/>
      <c r="P13" s="41" t="n">
        <v>9120</v>
      </c>
      <c r="Q13" s="41" t="n">
        <v>0</v>
      </c>
      <c r="R13" s="41" t="n">
        <v>1276.8</v>
      </c>
      <c r="S13" s="41" t="n">
        <v>1276.8</v>
      </c>
      <c r="T13" s="41" t="n">
        <v>0</v>
      </c>
      <c r="U13" s="41" t="n">
        <f aca="false">K13-P13</f>
        <v>-9120</v>
      </c>
      <c r="V13" s="41" t="n">
        <f aca="false">L13-Q13</f>
        <v>0</v>
      </c>
      <c r="W13" s="41" t="n">
        <f aca="false">M13-R13</f>
        <v>-1276.8</v>
      </c>
      <c r="X13" s="41" t="n">
        <f aca="false">N13-S13</f>
        <v>-1276.8</v>
      </c>
      <c r="Y13" s="41" t="n">
        <f aca="false">O13-T13</f>
        <v>0</v>
      </c>
      <c r="Z13" s="38" t="s">
        <v>370</v>
      </c>
      <c r="AA13" s="38" t="s">
        <v>241</v>
      </c>
      <c r="AB13" s="38" t="s">
        <v>369</v>
      </c>
      <c r="AC13" s="39" t="s">
        <v>243</v>
      </c>
    </row>
    <row r="14" customFormat="false" ht="15" hidden="false" customHeight="false" outlineLevel="0" collapsed="false">
      <c r="A14" s="38" t="s">
        <v>236</v>
      </c>
      <c r="B14" s="40" t="n">
        <v>42917</v>
      </c>
      <c r="C14" s="40" t="n">
        <v>42917</v>
      </c>
      <c r="D14" s="38" t="s">
        <v>237</v>
      </c>
      <c r="E14" s="39" t="s">
        <v>384</v>
      </c>
      <c r="F14" s="39" t="s">
        <v>385</v>
      </c>
      <c r="G14" s="38" t="s">
        <v>319</v>
      </c>
      <c r="H14" s="38" t="s">
        <v>241</v>
      </c>
      <c r="I14" s="41" t="n">
        <v>18</v>
      </c>
      <c r="J14" s="38" t="s">
        <v>369</v>
      </c>
      <c r="K14" s="39"/>
      <c r="L14" s="39"/>
      <c r="M14" s="39"/>
      <c r="N14" s="39"/>
      <c r="O14" s="39"/>
      <c r="P14" s="41" t="n">
        <v>3700</v>
      </c>
      <c r="Q14" s="41" t="n">
        <v>0</v>
      </c>
      <c r="R14" s="41" t="n">
        <v>333</v>
      </c>
      <c r="S14" s="41" t="n">
        <v>333</v>
      </c>
      <c r="T14" s="41" t="n">
        <v>0</v>
      </c>
      <c r="U14" s="41" t="n">
        <f aca="false">K14-P14</f>
        <v>-3700</v>
      </c>
      <c r="V14" s="41" t="n">
        <f aca="false">L14-Q14</f>
        <v>0</v>
      </c>
      <c r="W14" s="41" t="n">
        <f aca="false">M14-R14</f>
        <v>-333</v>
      </c>
      <c r="X14" s="41" t="n">
        <f aca="false">N14-S14</f>
        <v>-333</v>
      </c>
      <c r="Y14" s="41" t="n">
        <f aca="false">O14-T14</f>
        <v>0</v>
      </c>
      <c r="Z14" s="38" t="s">
        <v>370</v>
      </c>
      <c r="AA14" s="38" t="s">
        <v>241</v>
      </c>
      <c r="AB14" s="38" t="s">
        <v>369</v>
      </c>
      <c r="AC14" s="39" t="s">
        <v>243</v>
      </c>
    </row>
    <row r="15" customFormat="false" ht="15" hidden="false" customHeight="false" outlineLevel="0" collapsed="false">
      <c r="A15" s="38" t="s">
        <v>236</v>
      </c>
      <c r="B15" s="40" t="n">
        <v>42917</v>
      </c>
      <c r="C15" s="40" t="n">
        <v>42917</v>
      </c>
      <c r="D15" s="38" t="s">
        <v>237</v>
      </c>
      <c r="E15" s="39" t="s">
        <v>386</v>
      </c>
      <c r="F15" s="39" t="s">
        <v>387</v>
      </c>
      <c r="G15" s="38" t="s">
        <v>319</v>
      </c>
      <c r="H15" s="38" t="s">
        <v>241</v>
      </c>
      <c r="I15" s="41" t="n">
        <v>18</v>
      </c>
      <c r="J15" s="38" t="s">
        <v>369</v>
      </c>
      <c r="K15" s="39"/>
      <c r="L15" s="39"/>
      <c r="M15" s="39"/>
      <c r="N15" s="39"/>
      <c r="O15" s="39"/>
      <c r="P15" s="41" t="n">
        <v>21542</v>
      </c>
      <c r="Q15" s="41" t="n">
        <v>0</v>
      </c>
      <c r="R15" s="41" t="n">
        <v>1938.78</v>
      </c>
      <c r="S15" s="41" t="n">
        <v>1938.78</v>
      </c>
      <c r="T15" s="41" t="n">
        <v>0</v>
      </c>
      <c r="U15" s="41" t="n">
        <f aca="false">K15-P15</f>
        <v>-21542</v>
      </c>
      <c r="V15" s="41" t="n">
        <f aca="false">L15-Q15</f>
        <v>0</v>
      </c>
      <c r="W15" s="41" t="n">
        <f aca="false">M15-R15</f>
        <v>-1938.78</v>
      </c>
      <c r="X15" s="41" t="n">
        <f aca="false">N15-S15</f>
        <v>-1938.78</v>
      </c>
      <c r="Y15" s="41" t="n">
        <f aca="false">O15-T15</f>
        <v>0</v>
      </c>
      <c r="Z15" s="38" t="s">
        <v>370</v>
      </c>
      <c r="AA15" s="38" t="s">
        <v>241</v>
      </c>
      <c r="AB15" s="38" t="s">
        <v>369</v>
      </c>
      <c r="AC15" s="39" t="s">
        <v>243</v>
      </c>
    </row>
    <row r="16" customFormat="false" ht="15" hidden="false" customHeight="false" outlineLevel="0" collapsed="false">
      <c r="A16" s="38" t="s">
        <v>236</v>
      </c>
      <c r="B16" s="40" t="n">
        <v>42917</v>
      </c>
      <c r="C16" s="40" t="n">
        <v>42917</v>
      </c>
      <c r="D16" s="38" t="s">
        <v>237</v>
      </c>
      <c r="E16" s="39" t="s">
        <v>386</v>
      </c>
      <c r="F16" s="39" t="s">
        <v>387</v>
      </c>
      <c r="G16" s="38" t="s">
        <v>319</v>
      </c>
      <c r="H16" s="38" t="s">
        <v>241</v>
      </c>
      <c r="I16" s="41" t="n">
        <v>28</v>
      </c>
      <c r="J16" s="38" t="s">
        <v>369</v>
      </c>
      <c r="K16" s="39"/>
      <c r="L16" s="39"/>
      <c r="M16" s="39"/>
      <c r="N16" s="39"/>
      <c r="O16" s="39"/>
      <c r="P16" s="41" t="n">
        <v>6960</v>
      </c>
      <c r="Q16" s="41" t="n">
        <v>0</v>
      </c>
      <c r="R16" s="41" t="n">
        <v>974.38</v>
      </c>
      <c r="S16" s="41" t="n">
        <v>974.38</v>
      </c>
      <c r="T16" s="41" t="n">
        <v>0</v>
      </c>
      <c r="U16" s="41" t="n">
        <f aca="false">K16-P16</f>
        <v>-6960</v>
      </c>
      <c r="V16" s="41" t="n">
        <f aca="false">L16-Q16</f>
        <v>0</v>
      </c>
      <c r="W16" s="41" t="n">
        <f aca="false">M16-R16</f>
        <v>-974.38</v>
      </c>
      <c r="X16" s="41" t="n">
        <f aca="false">N16-S16</f>
        <v>-974.38</v>
      </c>
      <c r="Y16" s="41" t="n">
        <f aca="false">O16-T16</f>
        <v>0</v>
      </c>
      <c r="Z16" s="38" t="s">
        <v>370</v>
      </c>
      <c r="AA16" s="38" t="s">
        <v>241</v>
      </c>
      <c r="AB16" s="38" t="s">
        <v>369</v>
      </c>
      <c r="AC16" s="39" t="s">
        <v>243</v>
      </c>
    </row>
    <row r="17" customFormat="false" ht="15" hidden="false" customHeight="false" outlineLevel="0" collapsed="false">
      <c r="A17" s="38" t="s">
        <v>236</v>
      </c>
      <c r="B17" s="40" t="n">
        <v>42917</v>
      </c>
      <c r="C17" s="40" t="n">
        <v>42917</v>
      </c>
      <c r="D17" s="38" t="s">
        <v>237</v>
      </c>
      <c r="E17" s="39" t="s">
        <v>388</v>
      </c>
      <c r="F17" s="39" t="s">
        <v>389</v>
      </c>
      <c r="G17" s="38" t="s">
        <v>319</v>
      </c>
      <c r="H17" s="38" t="s">
        <v>241</v>
      </c>
      <c r="I17" s="41" t="n">
        <v>28</v>
      </c>
      <c r="J17" s="38" t="s">
        <v>369</v>
      </c>
      <c r="K17" s="39"/>
      <c r="L17" s="39"/>
      <c r="M17" s="39"/>
      <c r="N17" s="39"/>
      <c r="O17" s="39"/>
      <c r="P17" s="41" t="n">
        <v>4050</v>
      </c>
      <c r="Q17" s="41" t="n">
        <v>0</v>
      </c>
      <c r="R17" s="41" t="n">
        <v>567</v>
      </c>
      <c r="S17" s="41" t="n">
        <v>567</v>
      </c>
      <c r="T17" s="41" t="n">
        <v>0</v>
      </c>
      <c r="U17" s="41" t="n">
        <f aca="false">K17-P17</f>
        <v>-4050</v>
      </c>
      <c r="V17" s="41" t="n">
        <f aca="false">L17-Q17</f>
        <v>0</v>
      </c>
      <c r="W17" s="41" t="n">
        <f aca="false">M17-R17</f>
        <v>-567</v>
      </c>
      <c r="X17" s="41" t="n">
        <f aca="false">N17-S17</f>
        <v>-567</v>
      </c>
      <c r="Y17" s="41" t="n">
        <f aca="false">O17-T17</f>
        <v>0</v>
      </c>
      <c r="Z17" s="38" t="s">
        <v>370</v>
      </c>
      <c r="AA17" s="38" t="s">
        <v>241</v>
      </c>
      <c r="AB17" s="38" t="s">
        <v>369</v>
      </c>
      <c r="AC17" s="39" t="s">
        <v>243</v>
      </c>
    </row>
    <row r="18" customFormat="false" ht="15" hidden="false" customHeight="false" outlineLevel="0" collapsed="false">
      <c r="A18" s="38" t="s">
        <v>236</v>
      </c>
      <c r="B18" s="40" t="n">
        <v>42917</v>
      </c>
      <c r="C18" s="40" t="n">
        <v>42917</v>
      </c>
      <c r="D18" s="38" t="s">
        <v>237</v>
      </c>
      <c r="E18" s="39" t="s">
        <v>390</v>
      </c>
      <c r="F18" s="39" t="s">
        <v>391</v>
      </c>
      <c r="G18" s="38" t="s">
        <v>319</v>
      </c>
      <c r="H18" s="38" t="s">
        <v>241</v>
      </c>
      <c r="I18" s="41" t="n">
        <v>18</v>
      </c>
      <c r="J18" s="38" t="s">
        <v>369</v>
      </c>
      <c r="K18" s="39"/>
      <c r="L18" s="39"/>
      <c r="M18" s="39"/>
      <c r="N18" s="39"/>
      <c r="O18" s="39"/>
      <c r="P18" s="41" t="n">
        <v>680600.54</v>
      </c>
      <c r="Q18" s="41" t="n">
        <v>0</v>
      </c>
      <c r="R18" s="41" t="n">
        <v>61254.04</v>
      </c>
      <c r="S18" s="41" t="n">
        <v>61254.04</v>
      </c>
      <c r="T18" s="41" t="n">
        <v>0</v>
      </c>
      <c r="U18" s="41" t="n">
        <f aca="false">K18-P18</f>
        <v>-680600.54</v>
      </c>
      <c r="V18" s="41" t="n">
        <f aca="false">L18-Q18</f>
        <v>0</v>
      </c>
      <c r="W18" s="41" t="n">
        <f aca="false">M18-R18</f>
        <v>-61254.04</v>
      </c>
      <c r="X18" s="41" t="n">
        <f aca="false">N18-S18</f>
        <v>-61254.04</v>
      </c>
      <c r="Y18" s="41" t="n">
        <f aca="false">O18-T18</f>
        <v>0</v>
      </c>
      <c r="Z18" s="38" t="s">
        <v>370</v>
      </c>
      <c r="AA18" s="38" t="s">
        <v>241</v>
      </c>
      <c r="AB18" s="38" t="s">
        <v>369</v>
      </c>
      <c r="AC18" s="39" t="s">
        <v>243</v>
      </c>
    </row>
    <row r="19" customFormat="false" ht="15" hidden="false" customHeight="false" outlineLevel="0" collapsed="false">
      <c r="A19" s="38" t="s">
        <v>236</v>
      </c>
      <c r="B19" s="40" t="n">
        <v>42917</v>
      </c>
      <c r="C19" s="40" t="n">
        <v>42917</v>
      </c>
      <c r="D19" s="38" t="s">
        <v>237</v>
      </c>
      <c r="E19" s="39" t="s">
        <v>392</v>
      </c>
      <c r="F19" s="39" t="s">
        <v>393</v>
      </c>
      <c r="G19" s="38" t="s">
        <v>319</v>
      </c>
      <c r="H19" s="38" t="s">
        <v>241</v>
      </c>
      <c r="I19" s="41" t="n">
        <v>18</v>
      </c>
      <c r="J19" s="38" t="s">
        <v>369</v>
      </c>
      <c r="K19" s="39"/>
      <c r="L19" s="39"/>
      <c r="M19" s="39"/>
      <c r="N19" s="39"/>
      <c r="O19" s="39"/>
      <c r="P19" s="41" t="n">
        <v>137412</v>
      </c>
      <c r="Q19" s="41" t="n">
        <v>0</v>
      </c>
      <c r="R19" s="41" t="n">
        <v>12367.08</v>
      </c>
      <c r="S19" s="41" t="n">
        <v>12367.08</v>
      </c>
      <c r="T19" s="41" t="n">
        <v>0</v>
      </c>
      <c r="U19" s="41" t="n">
        <f aca="false">K19-P19</f>
        <v>-137412</v>
      </c>
      <c r="V19" s="41" t="n">
        <f aca="false">L19-Q19</f>
        <v>0</v>
      </c>
      <c r="W19" s="41" t="n">
        <f aca="false">M19-R19</f>
        <v>-12367.08</v>
      </c>
      <c r="X19" s="41" t="n">
        <f aca="false">N19-S19</f>
        <v>-12367.08</v>
      </c>
      <c r="Y19" s="41" t="n">
        <f aca="false">O19-T19</f>
        <v>0</v>
      </c>
      <c r="Z19" s="38" t="s">
        <v>370</v>
      </c>
      <c r="AA19" s="38" t="s">
        <v>241</v>
      </c>
      <c r="AB19" s="38" t="s">
        <v>369</v>
      </c>
      <c r="AC19" s="39" t="s">
        <v>243</v>
      </c>
    </row>
    <row r="20" customFormat="false" ht="15" hidden="false" customHeight="false" outlineLevel="0" collapsed="false">
      <c r="A20" s="38" t="s">
        <v>236</v>
      </c>
      <c r="B20" s="40" t="n">
        <v>42917</v>
      </c>
      <c r="C20" s="40" t="n">
        <v>42917</v>
      </c>
      <c r="D20" s="38" t="s">
        <v>237</v>
      </c>
      <c r="E20" s="39" t="s">
        <v>394</v>
      </c>
      <c r="F20" s="39" t="s">
        <v>395</v>
      </c>
      <c r="G20" s="38" t="s">
        <v>319</v>
      </c>
      <c r="H20" s="38" t="s">
        <v>241</v>
      </c>
      <c r="I20" s="41" t="n">
        <v>18</v>
      </c>
      <c r="J20" s="38" t="s">
        <v>369</v>
      </c>
      <c r="K20" s="39"/>
      <c r="L20" s="39"/>
      <c r="M20" s="39"/>
      <c r="N20" s="39"/>
      <c r="O20" s="39"/>
      <c r="P20" s="41" t="n">
        <v>1365</v>
      </c>
      <c r="Q20" s="41" t="n">
        <v>0</v>
      </c>
      <c r="R20" s="41" t="n">
        <v>122.85</v>
      </c>
      <c r="S20" s="41" t="n">
        <v>122.85</v>
      </c>
      <c r="T20" s="41" t="n">
        <v>0</v>
      </c>
      <c r="U20" s="41" t="n">
        <f aca="false">K20-P20</f>
        <v>-1365</v>
      </c>
      <c r="V20" s="41" t="n">
        <f aca="false">L20-Q20</f>
        <v>0</v>
      </c>
      <c r="W20" s="41" t="n">
        <f aca="false">M20-R20</f>
        <v>-122.85</v>
      </c>
      <c r="X20" s="41" t="n">
        <f aca="false">N20-S20</f>
        <v>-122.85</v>
      </c>
      <c r="Y20" s="41" t="n">
        <f aca="false">O20-T20</f>
        <v>0</v>
      </c>
      <c r="Z20" s="38" t="s">
        <v>370</v>
      </c>
      <c r="AA20" s="38" t="s">
        <v>241</v>
      </c>
      <c r="AB20" s="38" t="s">
        <v>369</v>
      </c>
      <c r="AC20" s="39" t="s">
        <v>243</v>
      </c>
    </row>
    <row r="21" customFormat="false" ht="15" hidden="false" customHeight="false" outlineLevel="0" collapsed="false">
      <c r="A21" s="38" t="s">
        <v>236</v>
      </c>
      <c r="B21" s="40" t="n">
        <v>42917</v>
      </c>
      <c r="C21" s="40" t="n">
        <v>42917</v>
      </c>
      <c r="D21" s="38" t="s">
        <v>237</v>
      </c>
      <c r="E21" s="39" t="s">
        <v>396</v>
      </c>
      <c r="F21" s="39" t="s">
        <v>397</v>
      </c>
      <c r="G21" s="38" t="s">
        <v>319</v>
      </c>
      <c r="H21" s="38" t="s">
        <v>241</v>
      </c>
      <c r="I21" s="41" t="n">
        <v>12</v>
      </c>
      <c r="J21" s="38" t="s">
        <v>369</v>
      </c>
      <c r="K21" s="39"/>
      <c r="L21" s="39"/>
      <c r="M21" s="39"/>
      <c r="N21" s="39"/>
      <c r="O21" s="39"/>
      <c r="P21" s="41" t="n">
        <v>903565.9</v>
      </c>
      <c r="Q21" s="41" t="n">
        <v>108427.92</v>
      </c>
      <c r="R21" s="41" t="n">
        <v>0</v>
      </c>
      <c r="S21" s="41" t="n">
        <v>0</v>
      </c>
      <c r="T21" s="41" t="n">
        <v>0</v>
      </c>
      <c r="U21" s="41" t="n">
        <f aca="false">K21-P21</f>
        <v>-903565.9</v>
      </c>
      <c r="V21" s="41" t="n">
        <f aca="false">L21-Q21</f>
        <v>-108427.92</v>
      </c>
      <c r="W21" s="41" t="n">
        <f aca="false">M21-R21</f>
        <v>0</v>
      </c>
      <c r="X21" s="41" t="n">
        <f aca="false">N21-S21</f>
        <v>0</v>
      </c>
      <c r="Y21" s="41" t="n">
        <f aca="false">O21-T21</f>
        <v>0</v>
      </c>
      <c r="Z21" s="38" t="s">
        <v>370</v>
      </c>
      <c r="AA21" s="38" t="s">
        <v>241</v>
      </c>
      <c r="AB21" s="38" t="s">
        <v>369</v>
      </c>
      <c r="AC21" s="39" t="s">
        <v>243</v>
      </c>
    </row>
    <row r="22" customFormat="false" ht="15" hidden="false" customHeight="false" outlineLevel="0" collapsed="false">
      <c r="A22" s="38" t="s">
        <v>236</v>
      </c>
      <c r="B22" s="40" t="n">
        <v>42917</v>
      </c>
      <c r="C22" s="40" t="n">
        <v>42917</v>
      </c>
      <c r="D22" s="38" t="s">
        <v>237</v>
      </c>
      <c r="E22" s="39" t="s">
        <v>398</v>
      </c>
      <c r="F22" s="39" t="s">
        <v>399</v>
      </c>
      <c r="G22" s="38" t="s">
        <v>319</v>
      </c>
      <c r="H22" s="38" t="s">
        <v>241</v>
      </c>
      <c r="I22" s="41" t="n">
        <v>18</v>
      </c>
      <c r="J22" s="38" t="s">
        <v>369</v>
      </c>
      <c r="K22" s="39"/>
      <c r="L22" s="39"/>
      <c r="M22" s="39"/>
      <c r="N22" s="39"/>
      <c r="O22" s="39"/>
      <c r="P22" s="41" t="n">
        <v>59400000</v>
      </c>
      <c r="Q22" s="41" t="n">
        <v>10692000</v>
      </c>
      <c r="R22" s="41" t="n">
        <v>0</v>
      </c>
      <c r="S22" s="41" t="n">
        <v>0</v>
      </c>
      <c r="T22" s="41" t="n">
        <v>0</v>
      </c>
      <c r="U22" s="41" t="n">
        <f aca="false">K22-P22</f>
        <v>-59400000</v>
      </c>
      <c r="V22" s="41" t="n">
        <f aca="false">L22-Q22</f>
        <v>-10692000</v>
      </c>
      <c r="W22" s="41" t="n">
        <f aca="false">M22-R22</f>
        <v>0</v>
      </c>
      <c r="X22" s="41" t="n">
        <f aca="false">N22-S22</f>
        <v>0</v>
      </c>
      <c r="Y22" s="41" t="n">
        <f aca="false">O22-T22</f>
        <v>0</v>
      </c>
      <c r="Z22" s="38" t="s">
        <v>370</v>
      </c>
      <c r="AA22" s="38" t="s">
        <v>241</v>
      </c>
      <c r="AB22" s="38" t="s">
        <v>369</v>
      </c>
      <c r="AC22" s="39" t="s">
        <v>243</v>
      </c>
    </row>
    <row r="23" customFormat="false" ht="15" hidden="false" customHeight="false" outlineLevel="0" collapsed="false">
      <c r="A23" s="38" t="s">
        <v>236</v>
      </c>
      <c r="B23" s="40" t="n">
        <v>42917</v>
      </c>
      <c r="C23" s="40" t="n">
        <v>42917</v>
      </c>
      <c r="D23" s="38" t="s">
        <v>237</v>
      </c>
      <c r="E23" s="39" t="s">
        <v>400</v>
      </c>
      <c r="F23" s="39" t="s">
        <v>401</v>
      </c>
      <c r="G23" s="38" t="s">
        <v>319</v>
      </c>
      <c r="H23" s="38" t="s">
        <v>241</v>
      </c>
      <c r="I23" s="41" t="n">
        <v>18</v>
      </c>
      <c r="J23" s="38" t="s">
        <v>369</v>
      </c>
      <c r="K23" s="39"/>
      <c r="L23" s="39"/>
      <c r="M23" s="39"/>
      <c r="N23" s="39"/>
      <c r="O23" s="39"/>
      <c r="P23" s="41" t="n">
        <v>1086720</v>
      </c>
      <c r="Q23" s="41" t="n">
        <v>195609.6</v>
      </c>
      <c r="R23" s="41" t="n">
        <v>0</v>
      </c>
      <c r="S23" s="41" t="n">
        <v>0</v>
      </c>
      <c r="T23" s="41" t="n">
        <v>0</v>
      </c>
      <c r="U23" s="41" t="n">
        <f aca="false">K23-P23</f>
        <v>-1086720</v>
      </c>
      <c r="V23" s="41" t="n">
        <f aca="false">L23-Q23</f>
        <v>-195609.6</v>
      </c>
      <c r="W23" s="41" t="n">
        <f aca="false">M23-R23</f>
        <v>0</v>
      </c>
      <c r="X23" s="41" t="n">
        <f aca="false">N23-S23</f>
        <v>0</v>
      </c>
      <c r="Y23" s="41" t="n">
        <f aca="false">O23-T23</f>
        <v>0</v>
      </c>
      <c r="Z23" s="38" t="s">
        <v>370</v>
      </c>
      <c r="AA23" s="38" t="s">
        <v>241</v>
      </c>
      <c r="AB23" s="38" t="s">
        <v>369</v>
      </c>
      <c r="AC23" s="39" t="s">
        <v>243</v>
      </c>
    </row>
    <row r="24" customFormat="false" ht="15" hidden="false" customHeight="false" outlineLevel="0" collapsed="false">
      <c r="A24" s="38" t="s">
        <v>236</v>
      </c>
      <c r="B24" s="40" t="n">
        <v>42917</v>
      </c>
      <c r="C24" s="40" t="n">
        <v>42917</v>
      </c>
      <c r="D24" s="38" t="s">
        <v>237</v>
      </c>
      <c r="E24" s="39" t="s">
        <v>402</v>
      </c>
      <c r="F24" s="39" t="s">
        <v>403</v>
      </c>
      <c r="G24" s="38" t="s">
        <v>319</v>
      </c>
      <c r="H24" s="38" t="s">
        <v>241</v>
      </c>
      <c r="I24" s="41" t="n">
        <v>18</v>
      </c>
      <c r="J24" s="38" t="s">
        <v>369</v>
      </c>
      <c r="K24" s="39"/>
      <c r="L24" s="39"/>
      <c r="M24" s="39"/>
      <c r="N24" s="39"/>
      <c r="O24" s="39"/>
      <c r="P24" s="41" t="n">
        <v>186070</v>
      </c>
      <c r="Q24" s="41" t="n">
        <v>33492.6</v>
      </c>
      <c r="R24" s="41" t="n">
        <v>0</v>
      </c>
      <c r="S24" s="41" t="n">
        <v>0</v>
      </c>
      <c r="T24" s="41" t="n">
        <v>0</v>
      </c>
      <c r="U24" s="41" t="n">
        <f aca="false">K24-P24</f>
        <v>-186070</v>
      </c>
      <c r="V24" s="41" t="n">
        <f aca="false">L24-Q24</f>
        <v>-33492.6</v>
      </c>
      <c r="W24" s="41" t="n">
        <f aca="false">M24-R24</f>
        <v>0</v>
      </c>
      <c r="X24" s="41" t="n">
        <f aca="false">N24-S24</f>
        <v>0</v>
      </c>
      <c r="Y24" s="41" t="n">
        <f aca="false">O24-T24</f>
        <v>0</v>
      </c>
      <c r="Z24" s="38" t="s">
        <v>370</v>
      </c>
      <c r="AA24" s="38" t="s">
        <v>241</v>
      </c>
      <c r="AB24" s="38" t="s">
        <v>369</v>
      </c>
      <c r="AC24" s="39" t="s">
        <v>243</v>
      </c>
    </row>
    <row r="25" customFormat="false" ht="15" hidden="false" customHeight="false" outlineLevel="0" collapsed="false">
      <c r="A25" s="38" t="s">
        <v>236</v>
      </c>
      <c r="B25" s="40" t="n">
        <v>42917</v>
      </c>
      <c r="C25" s="40" t="n">
        <v>42917</v>
      </c>
      <c r="D25" s="38" t="s">
        <v>237</v>
      </c>
      <c r="E25" s="39" t="s">
        <v>404</v>
      </c>
      <c r="F25" s="39" t="s">
        <v>405</v>
      </c>
      <c r="G25" s="38" t="s">
        <v>319</v>
      </c>
      <c r="H25" s="38" t="s">
        <v>241</v>
      </c>
      <c r="I25" s="41" t="n">
        <v>18</v>
      </c>
      <c r="J25" s="38" t="s">
        <v>369</v>
      </c>
      <c r="K25" s="39"/>
      <c r="L25" s="39"/>
      <c r="M25" s="39"/>
      <c r="N25" s="39"/>
      <c r="O25" s="39"/>
      <c r="P25" s="41" t="n">
        <v>3242258.66</v>
      </c>
      <c r="Q25" s="41" t="n">
        <v>583606.56</v>
      </c>
      <c r="R25" s="41" t="n">
        <v>0</v>
      </c>
      <c r="S25" s="41" t="n">
        <v>0</v>
      </c>
      <c r="T25" s="41" t="n">
        <v>0</v>
      </c>
      <c r="U25" s="41" t="n">
        <f aca="false">K25-P25</f>
        <v>-3242258.66</v>
      </c>
      <c r="V25" s="41" t="n">
        <f aca="false">L25-Q25</f>
        <v>-583606.56</v>
      </c>
      <c r="W25" s="41" t="n">
        <f aca="false">M25-R25</f>
        <v>0</v>
      </c>
      <c r="X25" s="41" t="n">
        <f aca="false">N25-S25</f>
        <v>0</v>
      </c>
      <c r="Y25" s="41" t="n">
        <f aca="false">O25-T25</f>
        <v>0</v>
      </c>
      <c r="Z25" s="38" t="s">
        <v>370</v>
      </c>
      <c r="AA25" s="38" t="s">
        <v>241</v>
      </c>
      <c r="AB25" s="38" t="s">
        <v>369</v>
      </c>
      <c r="AC25" s="39" t="s">
        <v>243</v>
      </c>
    </row>
    <row r="26" customFormat="false" ht="15" hidden="false" customHeight="false" outlineLevel="0" collapsed="false">
      <c r="A26" s="38" t="s">
        <v>236</v>
      </c>
      <c r="B26" s="40" t="n">
        <v>42917</v>
      </c>
      <c r="C26" s="40" t="n">
        <v>42917</v>
      </c>
      <c r="D26" s="38" t="s">
        <v>237</v>
      </c>
      <c r="E26" s="39" t="s">
        <v>406</v>
      </c>
      <c r="F26" s="39" t="s">
        <v>302</v>
      </c>
      <c r="G26" s="38" t="s">
        <v>319</v>
      </c>
      <c r="H26" s="38" t="s">
        <v>241</v>
      </c>
      <c r="I26" s="41" t="n">
        <v>18</v>
      </c>
      <c r="J26" s="38" t="s">
        <v>369</v>
      </c>
      <c r="K26" s="39"/>
      <c r="L26" s="39"/>
      <c r="M26" s="39"/>
      <c r="N26" s="39"/>
      <c r="O26" s="39"/>
      <c r="P26" s="41" t="n">
        <v>15350</v>
      </c>
      <c r="Q26" s="41" t="n">
        <v>2763</v>
      </c>
      <c r="R26" s="41" t="n">
        <v>0</v>
      </c>
      <c r="S26" s="41" t="n">
        <v>0</v>
      </c>
      <c r="T26" s="41" t="n">
        <v>0</v>
      </c>
      <c r="U26" s="41" t="n">
        <f aca="false">K26-P26</f>
        <v>-15350</v>
      </c>
      <c r="V26" s="41" t="n">
        <f aca="false">L26-Q26</f>
        <v>-2763</v>
      </c>
      <c r="W26" s="41" t="n">
        <f aca="false">M26-R26</f>
        <v>0</v>
      </c>
      <c r="X26" s="41" t="n">
        <f aca="false">N26-S26</f>
        <v>0</v>
      </c>
      <c r="Y26" s="41" t="n">
        <f aca="false">O26-T26</f>
        <v>0</v>
      </c>
      <c r="Z26" s="38" t="s">
        <v>370</v>
      </c>
      <c r="AA26" s="38" t="s">
        <v>241</v>
      </c>
      <c r="AB26" s="38" t="s">
        <v>369</v>
      </c>
      <c r="AC26" s="39" t="s">
        <v>243</v>
      </c>
    </row>
    <row r="27" customFormat="false" ht="15" hidden="false" customHeight="false" outlineLevel="0" collapsed="false">
      <c r="A27" s="38" t="s">
        <v>236</v>
      </c>
      <c r="B27" s="40" t="n">
        <v>42917</v>
      </c>
      <c r="C27" s="40" t="n">
        <v>42917</v>
      </c>
      <c r="D27" s="38" t="s">
        <v>237</v>
      </c>
      <c r="E27" s="39" t="s">
        <v>407</v>
      </c>
      <c r="F27" s="39" t="s">
        <v>408</v>
      </c>
      <c r="G27" s="38" t="s">
        <v>319</v>
      </c>
      <c r="H27" s="38" t="s">
        <v>241</v>
      </c>
      <c r="I27" s="41" t="n">
        <v>18</v>
      </c>
      <c r="J27" s="38" t="s">
        <v>369</v>
      </c>
      <c r="K27" s="39"/>
      <c r="L27" s="39"/>
      <c r="M27" s="39"/>
      <c r="N27" s="39"/>
      <c r="O27" s="39"/>
      <c r="P27" s="41" t="n">
        <v>17844.38</v>
      </c>
      <c r="Q27" s="41" t="n">
        <v>3211.99</v>
      </c>
      <c r="R27" s="41" t="n">
        <v>0</v>
      </c>
      <c r="S27" s="41" t="n">
        <v>0</v>
      </c>
      <c r="T27" s="41" t="n">
        <v>0</v>
      </c>
      <c r="U27" s="41" t="n">
        <f aca="false">K27-P27</f>
        <v>-17844.38</v>
      </c>
      <c r="V27" s="41" t="n">
        <f aca="false">L27-Q27</f>
        <v>-3211.99</v>
      </c>
      <c r="W27" s="41" t="n">
        <f aca="false">M27-R27</f>
        <v>0</v>
      </c>
      <c r="X27" s="41" t="n">
        <f aca="false">N27-S27</f>
        <v>0</v>
      </c>
      <c r="Y27" s="41" t="n">
        <f aca="false">O27-T27</f>
        <v>0</v>
      </c>
      <c r="Z27" s="38" t="s">
        <v>370</v>
      </c>
      <c r="AA27" s="38" t="s">
        <v>241</v>
      </c>
      <c r="AB27" s="38" t="s">
        <v>369</v>
      </c>
      <c r="AC27" s="39" t="s">
        <v>243</v>
      </c>
    </row>
    <row r="28" customFormat="false" ht="15" hidden="false" customHeight="false" outlineLevel="0" collapsed="false">
      <c r="A28" s="38" t="s">
        <v>236</v>
      </c>
      <c r="B28" s="40" t="n">
        <v>42917</v>
      </c>
      <c r="C28" s="40" t="n">
        <v>42917</v>
      </c>
      <c r="D28" s="38" t="s">
        <v>237</v>
      </c>
      <c r="E28" s="39" t="s">
        <v>409</v>
      </c>
      <c r="F28" s="39" t="s">
        <v>410</v>
      </c>
      <c r="G28" s="38" t="s">
        <v>319</v>
      </c>
      <c r="H28" s="38" t="s">
        <v>241</v>
      </c>
      <c r="I28" s="41" t="n">
        <v>28</v>
      </c>
      <c r="J28" s="38" t="s">
        <v>369</v>
      </c>
      <c r="K28" s="39"/>
      <c r="L28" s="39"/>
      <c r="M28" s="39"/>
      <c r="N28" s="39"/>
      <c r="O28" s="39"/>
      <c r="P28" s="41" t="n">
        <v>67000</v>
      </c>
      <c r="Q28" s="41" t="n">
        <v>18760</v>
      </c>
      <c r="R28" s="41" t="n">
        <v>0</v>
      </c>
      <c r="S28" s="41" t="n">
        <v>0</v>
      </c>
      <c r="T28" s="41" t="n">
        <v>0</v>
      </c>
      <c r="U28" s="41" t="n">
        <f aca="false">K28-P28</f>
        <v>-67000</v>
      </c>
      <c r="V28" s="41" t="n">
        <f aca="false">L28-Q28</f>
        <v>-18760</v>
      </c>
      <c r="W28" s="41" t="n">
        <f aca="false">M28-R28</f>
        <v>0</v>
      </c>
      <c r="X28" s="41" t="n">
        <f aca="false">N28-S28</f>
        <v>0</v>
      </c>
      <c r="Y28" s="41" t="n">
        <f aca="false">O28-T28</f>
        <v>0</v>
      </c>
      <c r="Z28" s="38" t="s">
        <v>370</v>
      </c>
      <c r="AA28" s="38" t="s">
        <v>241</v>
      </c>
      <c r="AB28" s="38" t="s">
        <v>369</v>
      </c>
      <c r="AC28" s="39" t="s">
        <v>243</v>
      </c>
    </row>
    <row r="29" customFormat="false" ht="15" hidden="false" customHeight="false" outlineLevel="0" collapsed="false">
      <c r="A29" s="38" t="s">
        <v>236</v>
      </c>
      <c r="B29" s="40" t="n">
        <v>42917</v>
      </c>
      <c r="C29" s="40" t="n">
        <v>42917</v>
      </c>
      <c r="D29" s="38" t="s">
        <v>237</v>
      </c>
      <c r="E29" s="39" t="s">
        <v>411</v>
      </c>
      <c r="F29" s="39" t="s">
        <v>412</v>
      </c>
      <c r="G29" s="38" t="s">
        <v>319</v>
      </c>
      <c r="H29" s="38" t="s">
        <v>241</v>
      </c>
      <c r="I29" s="41" t="n">
        <v>18</v>
      </c>
      <c r="J29" s="38" t="s">
        <v>369</v>
      </c>
      <c r="K29" s="39"/>
      <c r="L29" s="39"/>
      <c r="M29" s="39"/>
      <c r="N29" s="39"/>
      <c r="O29" s="39"/>
      <c r="P29" s="41" t="n">
        <v>116000</v>
      </c>
      <c r="Q29" s="41" t="n">
        <v>20880</v>
      </c>
      <c r="R29" s="41" t="n">
        <v>0</v>
      </c>
      <c r="S29" s="41" t="n">
        <v>0</v>
      </c>
      <c r="T29" s="41" t="n">
        <v>0</v>
      </c>
      <c r="U29" s="41" t="n">
        <f aca="false">K29-P29</f>
        <v>-116000</v>
      </c>
      <c r="V29" s="41" t="n">
        <f aca="false">L29-Q29</f>
        <v>-20880</v>
      </c>
      <c r="W29" s="41" t="n">
        <f aca="false">M29-R29</f>
        <v>0</v>
      </c>
      <c r="X29" s="41" t="n">
        <f aca="false">N29-S29</f>
        <v>0</v>
      </c>
      <c r="Y29" s="41" t="n">
        <f aca="false">O29-T29</f>
        <v>0</v>
      </c>
      <c r="Z29" s="38" t="s">
        <v>370</v>
      </c>
      <c r="AA29" s="38" t="s">
        <v>241</v>
      </c>
      <c r="AB29" s="38" t="s">
        <v>369</v>
      </c>
      <c r="AC29" s="39" t="s">
        <v>243</v>
      </c>
    </row>
    <row r="30" customFormat="false" ht="15" hidden="false" customHeight="false" outlineLevel="0" collapsed="false">
      <c r="A30" s="38" t="s">
        <v>236</v>
      </c>
      <c r="B30" s="40" t="n">
        <v>42917</v>
      </c>
      <c r="C30" s="40" t="n">
        <v>42917</v>
      </c>
      <c r="D30" s="38" t="s">
        <v>237</v>
      </c>
      <c r="E30" s="39" t="s">
        <v>413</v>
      </c>
      <c r="F30" s="39" t="s">
        <v>414</v>
      </c>
      <c r="G30" s="38" t="s">
        <v>319</v>
      </c>
      <c r="H30" s="38" t="s">
        <v>241</v>
      </c>
      <c r="I30" s="41" t="n">
        <v>18</v>
      </c>
      <c r="J30" s="38" t="s">
        <v>369</v>
      </c>
      <c r="K30" s="39"/>
      <c r="L30" s="39"/>
      <c r="M30" s="39"/>
      <c r="N30" s="39"/>
      <c r="O30" s="39"/>
      <c r="P30" s="41" t="n">
        <v>1143625</v>
      </c>
      <c r="Q30" s="41" t="n">
        <v>205852.5</v>
      </c>
      <c r="R30" s="41" t="n">
        <v>0</v>
      </c>
      <c r="S30" s="41" t="n">
        <v>0</v>
      </c>
      <c r="T30" s="41" t="n">
        <v>0</v>
      </c>
      <c r="U30" s="41" t="n">
        <f aca="false">K30-P30</f>
        <v>-1143625</v>
      </c>
      <c r="V30" s="41" t="n">
        <f aca="false">L30-Q30</f>
        <v>-205852.5</v>
      </c>
      <c r="W30" s="41" t="n">
        <f aca="false">M30-R30</f>
        <v>0</v>
      </c>
      <c r="X30" s="41" t="n">
        <f aca="false">N30-S30</f>
        <v>0</v>
      </c>
      <c r="Y30" s="41" t="n">
        <f aca="false">O30-T30</f>
        <v>0</v>
      </c>
      <c r="Z30" s="38" t="s">
        <v>370</v>
      </c>
      <c r="AA30" s="38" t="s">
        <v>241</v>
      </c>
      <c r="AB30" s="38" t="s">
        <v>369</v>
      </c>
      <c r="AC30" s="39" t="s">
        <v>243</v>
      </c>
    </row>
    <row r="31" customFormat="false" ht="15" hidden="false" customHeight="false" outlineLevel="0" collapsed="false">
      <c r="A31" s="38" t="s">
        <v>236</v>
      </c>
      <c r="B31" s="40" t="n">
        <v>42917</v>
      </c>
      <c r="C31" s="40" t="n">
        <v>42917</v>
      </c>
      <c r="D31" s="38" t="s">
        <v>237</v>
      </c>
      <c r="E31" s="39" t="s">
        <v>415</v>
      </c>
      <c r="F31" s="39" t="s">
        <v>416</v>
      </c>
      <c r="G31" s="38" t="s">
        <v>319</v>
      </c>
      <c r="H31" s="38" t="s">
        <v>241</v>
      </c>
      <c r="I31" s="41" t="n">
        <v>18</v>
      </c>
      <c r="J31" s="38" t="s">
        <v>369</v>
      </c>
      <c r="K31" s="39"/>
      <c r="L31" s="39"/>
      <c r="M31" s="39"/>
      <c r="N31" s="39"/>
      <c r="O31" s="39"/>
      <c r="P31" s="41" t="n">
        <v>5500</v>
      </c>
      <c r="Q31" s="41" t="n">
        <v>990</v>
      </c>
      <c r="R31" s="41" t="n">
        <v>0</v>
      </c>
      <c r="S31" s="41" t="n">
        <v>0</v>
      </c>
      <c r="T31" s="41" t="n">
        <v>0</v>
      </c>
      <c r="U31" s="41" t="n">
        <f aca="false">K31-P31</f>
        <v>-5500</v>
      </c>
      <c r="V31" s="41" t="n">
        <f aca="false">L31-Q31</f>
        <v>-990</v>
      </c>
      <c r="W31" s="41" t="n">
        <f aca="false">M31-R31</f>
        <v>0</v>
      </c>
      <c r="X31" s="41" t="n">
        <f aca="false">N31-S31</f>
        <v>0</v>
      </c>
      <c r="Y31" s="41" t="n">
        <f aca="false">O31-T31</f>
        <v>0</v>
      </c>
      <c r="Z31" s="38" t="s">
        <v>370</v>
      </c>
      <c r="AA31" s="38" t="s">
        <v>241</v>
      </c>
      <c r="AB31" s="38" t="s">
        <v>369</v>
      </c>
      <c r="AC31" s="39" t="s">
        <v>243</v>
      </c>
    </row>
    <row r="32" customFormat="false" ht="15" hidden="false" customHeight="false" outlineLevel="0" collapsed="false">
      <c r="A32" s="38" t="s">
        <v>236</v>
      </c>
      <c r="B32" s="40" t="n">
        <v>42917</v>
      </c>
      <c r="C32" s="40" t="n">
        <v>42917</v>
      </c>
      <c r="D32" s="38" t="s">
        <v>237</v>
      </c>
      <c r="E32" s="39" t="s">
        <v>417</v>
      </c>
      <c r="F32" s="39" t="s">
        <v>418</v>
      </c>
      <c r="G32" s="38" t="s">
        <v>319</v>
      </c>
      <c r="H32" s="38" t="s">
        <v>241</v>
      </c>
      <c r="I32" s="41" t="n">
        <v>18</v>
      </c>
      <c r="J32" s="38" t="s">
        <v>369</v>
      </c>
      <c r="K32" s="39"/>
      <c r="L32" s="39"/>
      <c r="M32" s="39"/>
      <c r="N32" s="39"/>
      <c r="O32" s="39"/>
      <c r="P32" s="41" t="n">
        <v>3341250</v>
      </c>
      <c r="Q32" s="41" t="n">
        <v>601425</v>
      </c>
      <c r="R32" s="41" t="n">
        <v>0</v>
      </c>
      <c r="S32" s="41" t="n">
        <v>0</v>
      </c>
      <c r="T32" s="41" t="n">
        <v>0</v>
      </c>
      <c r="U32" s="41" t="n">
        <f aca="false">K32-P32</f>
        <v>-3341250</v>
      </c>
      <c r="V32" s="41" t="n">
        <f aca="false">L32-Q32</f>
        <v>-601425</v>
      </c>
      <c r="W32" s="41" t="n">
        <f aca="false">M32-R32</f>
        <v>0</v>
      </c>
      <c r="X32" s="41" t="n">
        <f aca="false">N32-S32</f>
        <v>0</v>
      </c>
      <c r="Y32" s="41" t="n">
        <f aca="false">O32-T32</f>
        <v>0</v>
      </c>
      <c r="Z32" s="38" t="s">
        <v>370</v>
      </c>
      <c r="AA32" s="38" t="s">
        <v>241</v>
      </c>
      <c r="AB32" s="38" t="s">
        <v>369</v>
      </c>
      <c r="AC32" s="39" t="s">
        <v>243</v>
      </c>
    </row>
    <row r="33" customFormat="false" ht="15" hidden="false" customHeight="false" outlineLevel="0" collapsed="false">
      <c r="A33" s="38" t="s">
        <v>236</v>
      </c>
      <c r="B33" s="40" t="n">
        <v>42917</v>
      </c>
      <c r="C33" s="40" t="n">
        <v>42917</v>
      </c>
      <c r="D33" s="38" t="s">
        <v>237</v>
      </c>
      <c r="E33" s="39" t="s">
        <v>419</v>
      </c>
      <c r="F33" s="39" t="s">
        <v>420</v>
      </c>
      <c r="G33" s="38" t="s">
        <v>319</v>
      </c>
      <c r="H33" s="38" t="s">
        <v>241</v>
      </c>
      <c r="I33" s="41" t="n">
        <v>18</v>
      </c>
      <c r="J33" s="38" t="s">
        <v>369</v>
      </c>
      <c r="K33" s="39"/>
      <c r="L33" s="39"/>
      <c r="M33" s="39"/>
      <c r="N33" s="39"/>
      <c r="O33" s="39"/>
      <c r="P33" s="41" t="n">
        <v>379000</v>
      </c>
      <c r="Q33" s="41" t="n">
        <v>68220</v>
      </c>
      <c r="R33" s="41" t="n">
        <v>0</v>
      </c>
      <c r="S33" s="41" t="n">
        <v>0</v>
      </c>
      <c r="T33" s="41" t="n">
        <v>0</v>
      </c>
      <c r="U33" s="41" t="n">
        <f aca="false">K33-P33</f>
        <v>-379000</v>
      </c>
      <c r="V33" s="41" t="n">
        <f aca="false">L33-Q33</f>
        <v>-68220</v>
      </c>
      <c r="W33" s="41" t="n">
        <f aca="false">M33-R33</f>
        <v>0</v>
      </c>
      <c r="X33" s="41" t="n">
        <f aca="false">N33-S33</f>
        <v>0</v>
      </c>
      <c r="Y33" s="41" t="n">
        <f aca="false">O33-T33</f>
        <v>0</v>
      </c>
      <c r="Z33" s="38" t="s">
        <v>370</v>
      </c>
      <c r="AA33" s="38" t="s">
        <v>241</v>
      </c>
      <c r="AB33" s="38" t="s">
        <v>369</v>
      </c>
      <c r="AC33" s="39" t="s">
        <v>243</v>
      </c>
    </row>
    <row r="34" customFormat="false" ht="15" hidden="false" customHeight="false" outlineLevel="0" collapsed="false">
      <c r="A34" s="38" t="s">
        <v>236</v>
      </c>
      <c r="B34" s="40" t="n">
        <v>42917</v>
      </c>
      <c r="C34" s="40" t="n">
        <v>42917</v>
      </c>
      <c r="D34" s="38" t="s">
        <v>237</v>
      </c>
      <c r="E34" s="39" t="s">
        <v>421</v>
      </c>
      <c r="F34" s="39" t="s">
        <v>422</v>
      </c>
      <c r="G34" s="38" t="s">
        <v>319</v>
      </c>
      <c r="H34" s="38" t="s">
        <v>241</v>
      </c>
      <c r="I34" s="41" t="n">
        <v>18</v>
      </c>
      <c r="J34" s="38" t="s">
        <v>369</v>
      </c>
      <c r="K34" s="39"/>
      <c r="L34" s="39"/>
      <c r="M34" s="39"/>
      <c r="N34" s="39"/>
      <c r="O34" s="39"/>
      <c r="P34" s="41" t="n">
        <v>3159000</v>
      </c>
      <c r="Q34" s="41" t="n">
        <v>568620</v>
      </c>
      <c r="R34" s="41" t="n">
        <v>0</v>
      </c>
      <c r="S34" s="41" t="n">
        <v>0</v>
      </c>
      <c r="T34" s="41" t="n">
        <v>0</v>
      </c>
      <c r="U34" s="41" t="n">
        <f aca="false">K34-P34</f>
        <v>-3159000</v>
      </c>
      <c r="V34" s="41" t="n">
        <f aca="false">L34-Q34</f>
        <v>-568620</v>
      </c>
      <c r="W34" s="41" t="n">
        <f aca="false">M34-R34</f>
        <v>0</v>
      </c>
      <c r="X34" s="41" t="n">
        <f aca="false">N34-S34</f>
        <v>0</v>
      </c>
      <c r="Y34" s="41" t="n">
        <f aca="false">O34-T34</f>
        <v>0</v>
      </c>
      <c r="Z34" s="38" t="s">
        <v>370</v>
      </c>
      <c r="AA34" s="38" t="s">
        <v>241</v>
      </c>
      <c r="AB34" s="38" t="s">
        <v>369</v>
      </c>
      <c r="AC34" s="39" t="s">
        <v>243</v>
      </c>
    </row>
    <row r="35" customFormat="false" ht="15" hidden="false" customHeight="false" outlineLevel="0" collapsed="false">
      <c r="A35" s="38" t="s">
        <v>236</v>
      </c>
      <c r="B35" s="40" t="n">
        <v>42917</v>
      </c>
      <c r="C35" s="40" t="n">
        <v>42917</v>
      </c>
      <c r="D35" s="38" t="s">
        <v>237</v>
      </c>
      <c r="E35" s="39" t="s">
        <v>423</v>
      </c>
      <c r="F35" s="39" t="s">
        <v>424</v>
      </c>
      <c r="G35" s="38" t="s">
        <v>319</v>
      </c>
      <c r="H35" s="38" t="s">
        <v>241</v>
      </c>
      <c r="I35" s="41" t="n">
        <v>18</v>
      </c>
      <c r="J35" s="38" t="s">
        <v>369</v>
      </c>
      <c r="K35" s="39"/>
      <c r="L35" s="39"/>
      <c r="M35" s="39"/>
      <c r="N35" s="39"/>
      <c r="O35" s="39"/>
      <c r="P35" s="41" t="n">
        <v>1083136.66</v>
      </c>
      <c r="Q35" s="41" t="n">
        <v>194964.61</v>
      </c>
      <c r="R35" s="41" t="n">
        <v>0</v>
      </c>
      <c r="S35" s="41" t="n">
        <v>0</v>
      </c>
      <c r="T35" s="41" t="n">
        <v>0</v>
      </c>
      <c r="U35" s="41" t="n">
        <f aca="false">K35-P35</f>
        <v>-1083136.66</v>
      </c>
      <c r="V35" s="41" t="n">
        <f aca="false">L35-Q35</f>
        <v>-194964.61</v>
      </c>
      <c r="W35" s="41" t="n">
        <f aca="false">M35-R35</f>
        <v>0</v>
      </c>
      <c r="X35" s="41" t="n">
        <f aca="false">N35-S35</f>
        <v>0</v>
      </c>
      <c r="Y35" s="41" t="n">
        <f aca="false">O35-T35</f>
        <v>0</v>
      </c>
      <c r="Z35" s="38" t="s">
        <v>370</v>
      </c>
      <c r="AA35" s="38" t="s">
        <v>241</v>
      </c>
      <c r="AB35" s="38" t="s">
        <v>369</v>
      </c>
      <c r="AC35" s="39" t="s">
        <v>243</v>
      </c>
    </row>
    <row r="36" customFormat="false" ht="15" hidden="false" customHeight="false" outlineLevel="0" collapsed="false">
      <c r="A36" s="38" t="s">
        <v>236</v>
      </c>
      <c r="B36" s="40" t="n">
        <v>42917</v>
      </c>
      <c r="C36" s="40" t="n">
        <v>42917</v>
      </c>
      <c r="D36" s="38" t="s">
        <v>237</v>
      </c>
      <c r="E36" s="39" t="s">
        <v>425</v>
      </c>
      <c r="F36" s="39" t="s">
        <v>426</v>
      </c>
      <c r="G36" s="38" t="s">
        <v>319</v>
      </c>
      <c r="H36" s="38" t="s">
        <v>241</v>
      </c>
      <c r="I36" s="41" t="n">
        <v>18</v>
      </c>
      <c r="J36" s="38" t="s">
        <v>369</v>
      </c>
      <c r="K36" s="39"/>
      <c r="L36" s="39"/>
      <c r="M36" s="39"/>
      <c r="N36" s="39"/>
      <c r="O36" s="39"/>
      <c r="P36" s="41" t="n">
        <v>144300</v>
      </c>
      <c r="Q36" s="41" t="n">
        <v>25974</v>
      </c>
      <c r="R36" s="41" t="n">
        <v>0</v>
      </c>
      <c r="S36" s="41" t="n">
        <v>0</v>
      </c>
      <c r="T36" s="41" t="n">
        <v>0</v>
      </c>
      <c r="U36" s="41" t="n">
        <f aca="false">K36-P36</f>
        <v>-144300</v>
      </c>
      <c r="V36" s="41" t="n">
        <f aca="false">L36-Q36</f>
        <v>-25974</v>
      </c>
      <c r="W36" s="41" t="n">
        <f aca="false">M36-R36</f>
        <v>0</v>
      </c>
      <c r="X36" s="41" t="n">
        <f aca="false">N36-S36</f>
        <v>0</v>
      </c>
      <c r="Y36" s="41" t="n">
        <f aca="false">O36-T36</f>
        <v>0</v>
      </c>
      <c r="Z36" s="38" t="s">
        <v>370</v>
      </c>
      <c r="AA36" s="38" t="s">
        <v>241</v>
      </c>
      <c r="AB36" s="38" t="s">
        <v>369</v>
      </c>
      <c r="AC36" s="39" t="s">
        <v>243</v>
      </c>
    </row>
    <row r="37" customFormat="false" ht="15" hidden="false" customHeight="false" outlineLevel="0" collapsed="false">
      <c r="A37" s="38" t="s">
        <v>236</v>
      </c>
      <c r="B37" s="40" t="n">
        <v>42917</v>
      </c>
      <c r="C37" s="40" t="n">
        <v>42917</v>
      </c>
      <c r="D37" s="38" t="s">
        <v>237</v>
      </c>
      <c r="E37" s="39" t="s">
        <v>427</v>
      </c>
      <c r="F37" s="39" t="s">
        <v>428</v>
      </c>
      <c r="G37" s="38" t="s">
        <v>319</v>
      </c>
      <c r="H37" s="38" t="s">
        <v>241</v>
      </c>
      <c r="I37" s="41" t="n">
        <v>18</v>
      </c>
      <c r="J37" s="38" t="s">
        <v>369</v>
      </c>
      <c r="K37" s="39"/>
      <c r="L37" s="39"/>
      <c r="M37" s="39"/>
      <c r="N37" s="39"/>
      <c r="O37" s="39"/>
      <c r="P37" s="41" t="n">
        <v>12707.36</v>
      </c>
      <c r="Q37" s="41" t="n">
        <v>2287.32</v>
      </c>
      <c r="R37" s="41" t="n">
        <v>0</v>
      </c>
      <c r="S37" s="41" t="n">
        <v>0</v>
      </c>
      <c r="T37" s="41" t="n">
        <v>0</v>
      </c>
      <c r="U37" s="41" t="n">
        <f aca="false">K37-P37</f>
        <v>-12707.36</v>
      </c>
      <c r="V37" s="41" t="n">
        <f aca="false">L37-Q37</f>
        <v>-2287.32</v>
      </c>
      <c r="W37" s="41" t="n">
        <f aca="false">M37-R37</f>
        <v>0</v>
      </c>
      <c r="X37" s="41" t="n">
        <f aca="false">N37-S37</f>
        <v>0</v>
      </c>
      <c r="Y37" s="41" t="n">
        <f aca="false">O37-T37</f>
        <v>0</v>
      </c>
      <c r="Z37" s="38" t="s">
        <v>370</v>
      </c>
      <c r="AA37" s="38" t="s">
        <v>241</v>
      </c>
      <c r="AB37" s="38" t="s">
        <v>369</v>
      </c>
      <c r="AC37" s="39" t="s">
        <v>243</v>
      </c>
    </row>
    <row r="38" customFormat="false" ht="15" hidden="false" customHeight="false" outlineLevel="0" collapsed="false">
      <c r="A38" s="38" t="s">
        <v>236</v>
      </c>
      <c r="B38" s="40" t="n">
        <v>42917</v>
      </c>
      <c r="C38" s="40" t="n">
        <v>42917</v>
      </c>
      <c r="D38" s="38" t="s">
        <v>237</v>
      </c>
      <c r="E38" s="39" t="s">
        <v>429</v>
      </c>
      <c r="F38" s="39" t="s">
        <v>430</v>
      </c>
      <c r="G38" s="38" t="s">
        <v>319</v>
      </c>
      <c r="H38" s="38" t="s">
        <v>241</v>
      </c>
      <c r="I38" s="41" t="n">
        <v>18</v>
      </c>
      <c r="J38" s="38" t="s">
        <v>369</v>
      </c>
      <c r="K38" s="39"/>
      <c r="L38" s="39"/>
      <c r="M38" s="39"/>
      <c r="N38" s="39"/>
      <c r="O38" s="39"/>
      <c r="P38" s="41" t="n">
        <v>110908</v>
      </c>
      <c r="Q38" s="41" t="n">
        <v>19963.44</v>
      </c>
      <c r="R38" s="41" t="n">
        <v>0</v>
      </c>
      <c r="S38" s="41" t="n">
        <v>0</v>
      </c>
      <c r="T38" s="41" t="n">
        <v>0</v>
      </c>
      <c r="U38" s="41" t="n">
        <f aca="false">K38-P38</f>
        <v>-110908</v>
      </c>
      <c r="V38" s="41" t="n">
        <f aca="false">L38-Q38</f>
        <v>-19963.44</v>
      </c>
      <c r="W38" s="41" t="n">
        <f aca="false">M38-R38</f>
        <v>0</v>
      </c>
      <c r="X38" s="41" t="n">
        <f aca="false">N38-S38</f>
        <v>0</v>
      </c>
      <c r="Y38" s="41" t="n">
        <f aca="false">O38-T38</f>
        <v>0</v>
      </c>
      <c r="Z38" s="38" t="s">
        <v>370</v>
      </c>
      <c r="AA38" s="38" t="s">
        <v>241</v>
      </c>
      <c r="AB38" s="38" t="s">
        <v>369</v>
      </c>
      <c r="AC38" s="39" t="s">
        <v>243</v>
      </c>
    </row>
    <row r="39" customFormat="false" ht="15" hidden="false" customHeight="false" outlineLevel="0" collapsed="false">
      <c r="A39" s="38" t="s">
        <v>236</v>
      </c>
      <c r="B39" s="40" t="n">
        <v>42917</v>
      </c>
      <c r="C39" s="40" t="n">
        <v>42917</v>
      </c>
      <c r="D39" s="38" t="s">
        <v>237</v>
      </c>
      <c r="E39" s="39" t="s">
        <v>431</v>
      </c>
      <c r="F39" s="39" t="s">
        <v>412</v>
      </c>
      <c r="G39" s="38" t="s">
        <v>319</v>
      </c>
      <c r="H39" s="38" t="s">
        <v>241</v>
      </c>
      <c r="I39" s="41" t="n">
        <v>18</v>
      </c>
      <c r="J39" s="38" t="s">
        <v>369</v>
      </c>
      <c r="K39" s="39"/>
      <c r="L39" s="39"/>
      <c r="M39" s="39"/>
      <c r="N39" s="39"/>
      <c r="O39" s="39"/>
      <c r="P39" s="41" t="n">
        <v>699475</v>
      </c>
      <c r="Q39" s="41" t="n">
        <v>125905.5</v>
      </c>
      <c r="R39" s="41" t="n">
        <v>0</v>
      </c>
      <c r="S39" s="41" t="n">
        <v>0</v>
      </c>
      <c r="T39" s="41" t="n">
        <v>0</v>
      </c>
      <c r="U39" s="41" t="n">
        <f aca="false">K39-P39</f>
        <v>-699475</v>
      </c>
      <c r="V39" s="41" t="n">
        <f aca="false">L39-Q39</f>
        <v>-125905.5</v>
      </c>
      <c r="W39" s="41" t="n">
        <f aca="false">M39-R39</f>
        <v>0</v>
      </c>
      <c r="X39" s="41" t="n">
        <f aca="false">N39-S39</f>
        <v>0</v>
      </c>
      <c r="Y39" s="41" t="n">
        <f aca="false">O39-T39</f>
        <v>0</v>
      </c>
      <c r="Z39" s="38" t="s">
        <v>370</v>
      </c>
      <c r="AA39" s="38" t="s">
        <v>241</v>
      </c>
      <c r="AB39" s="38" t="s">
        <v>369</v>
      </c>
      <c r="AC39" s="39" t="s">
        <v>243</v>
      </c>
    </row>
    <row r="40" customFormat="false" ht="15" hidden="false" customHeight="false" outlineLevel="0" collapsed="false">
      <c r="A40" s="38" t="s">
        <v>236</v>
      </c>
      <c r="B40" s="40" t="n">
        <v>42917</v>
      </c>
      <c r="C40" s="40" t="n">
        <v>42917</v>
      </c>
      <c r="D40" s="38" t="s">
        <v>237</v>
      </c>
      <c r="E40" s="39" t="s">
        <v>432</v>
      </c>
      <c r="F40" s="39" t="s">
        <v>433</v>
      </c>
      <c r="G40" s="38" t="s">
        <v>319</v>
      </c>
      <c r="H40" s="38" t="s">
        <v>241</v>
      </c>
      <c r="I40" s="41" t="n">
        <v>18</v>
      </c>
      <c r="J40" s="38" t="s">
        <v>369</v>
      </c>
      <c r="K40" s="39"/>
      <c r="L40" s="39"/>
      <c r="M40" s="39"/>
      <c r="N40" s="39"/>
      <c r="O40" s="39"/>
      <c r="P40" s="41" t="n">
        <v>1021290.1</v>
      </c>
      <c r="Q40" s="41" t="n">
        <v>183832.22</v>
      </c>
      <c r="R40" s="41" t="n">
        <v>0</v>
      </c>
      <c r="S40" s="41" t="n">
        <v>0</v>
      </c>
      <c r="T40" s="41" t="n">
        <v>0</v>
      </c>
      <c r="U40" s="41" t="n">
        <f aca="false">K40-P40</f>
        <v>-1021290.1</v>
      </c>
      <c r="V40" s="41" t="n">
        <f aca="false">L40-Q40</f>
        <v>-183832.22</v>
      </c>
      <c r="W40" s="41" t="n">
        <f aca="false">M40-R40</f>
        <v>0</v>
      </c>
      <c r="X40" s="41" t="n">
        <f aca="false">N40-S40</f>
        <v>0</v>
      </c>
      <c r="Y40" s="41" t="n">
        <f aca="false">O40-T40</f>
        <v>0</v>
      </c>
      <c r="Z40" s="38" t="s">
        <v>370</v>
      </c>
      <c r="AA40" s="38" t="s">
        <v>241</v>
      </c>
      <c r="AB40" s="38" t="s">
        <v>369</v>
      </c>
      <c r="AC40" s="39" t="s">
        <v>243</v>
      </c>
    </row>
    <row r="41" customFormat="false" ht="15" hidden="false" customHeight="false" outlineLevel="0" collapsed="false">
      <c r="A41" s="38" t="s">
        <v>236</v>
      </c>
      <c r="B41" s="40" t="n">
        <v>42917</v>
      </c>
      <c r="C41" s="40" t="n">
        <v>42917</v>
      </c>
      <c r="D41" s="38" t="s">
        <v>237</v>
      </c>
      <c r="E41" s="39" t="s">
        <v>434</v>
      </c>
      <c r="F41" s="39" t="s">
        <v>435</v>
      </c>
      <c r="G41" s="38" t="s">
        <v>319</v>
      </c>
      <c r="H41" s="38" t="s">
        <v>241</v>
      </c>
      <c r="I41" s="41" t="n">
        <v>18</v>
      </c>
      <c r="J41" s="38" t="s">
        <v>369</v>
      </c>
      <c r="K41" s="39"/>
      <c r="L41" s="39"/>
      <c r="M41" s="39"/>
      <c r="N41" s="39"/>
      <c r="O41" s="39"/>
      <c r="P41" s="41" t="n">
        <v>658560</v>
      </c>
      <c r="Q41" s="41" t="n">
        <v>118540.8</v>
      </c>
      <c r="R41" s="41" t="n">
        <v>0</v>
      </c>
      <c r="S41" s="41" t="n">
        <v>0</v>
      </c>
      <c r="T41" s="41" t="n">
        <v>0</v>
      </c>
      <c r="U41" s="41" t="n">
        <f aca="false">K41-P41</f>
        <v>-658560</v>
      </c>
      <c r="V41" s="41" t="n">
        <f aca="false">L41-Q41</f>
        <v>-118540.8</v>
      </c>
      <c r="W41" s="41" t="n">
        <f aca="false">M41-R41</f>
        <v>0</v>
      </c>
      <c r="X41" s="41" t="n">
        <f aca="false">N41-S41</f>
        <v>0</v>
      </c>
      <c r="Y41" s="41" t="n">
        <f aca="false">O41-T41</f>
        <v>0</v>
      </c>
      <c r="Z41" s="38" t="s">
        <v>370</v>
      </c>
      <c r="AA41" s="38" t="s">
        <v>241</v>
      </c>
      <c r="AB41" s="38" t="s">
        <v>369</v>
      </c>
      <c r="AC41" s="39" t="s">
        <v>243</v>
      </c>
    </row>
    <row r="42" customFormat="false" ht="15" hidden="false" customHeight="false" outlineLevel="0" collapsed="false">
      <c r="A42" s="38" t="s">
        <v>236</v>
      </c>
      <c r="B42" s="40" t="n">
        <v>42917</v>
      </c>
      <c r="C42" s="40" t="n">
        <v>42917</v>
      </c>
      <c r="D42" s="38" t="s">
        <v>237</v>
      </c>
      <c r="E42" s="39" t="s">
        <v>436</v>
      </c>
      <c r="F42" s="39" t="s">
        <v>437</v>
      </c>
      <c r="G42" s="38" t="s">
        <v>319</v>
      </c>
      <c r="H42" s="38" t="s">
        <v>241</v>
      </c>
      <c r="I42" s="41" t="n">
        <v>28</v>
      </c>
      <c r="J42" s="38" t="s">
        <v>369</v>
      </c>
      <c r="K42" s="39"/>
      <c r="L42" s="39"/>
      <c r="M42" s="39"/>
      <c r="N42" s="39"/>
      <c r="O42" s="39"/>
      <c r="P42" s="41" t="n">
        <v>85000</v>
      </c>
      <c r="Q42" s="41" t="n">
        <v>23800</v>
      </c>
      <c r="R42" s="41" t="n">
        <v>0</v>
      </c>
      <c r="S42" s="41" t="n">
        <v>0</v>
      </c>
      <c r="T42" s="41" t="n">
        <v>0</v>
      </c>
      <c r="U42" s="41" t="n">
        <f aca="false">K42-P42</f>
        <v>-85000</v>
      </c>
      <c r="V42" s="41" t="n">
        <f aca="false">L42-Q42</f>
        <v>-23800</v>
      </c>
      <c r="W42" s="41" t="n">
        <f aca="false">M42-R42</f>
        <v>0</v>
      </c>
      <c r="X42" s="41" t="n">
        <f aca="false">N42-S42</f>
        <v>0</v>
      </c>
      <c r="Y42" s="41" t="n">
        <f aca="false">O42-T42</f>
        <v>0</v>
      </c>
      <c r="Z42" s="38" t="s">
        <v>370</v>
      </c>
      <c r="AA42" s="38" t="s">
        <v>241</v>
      </c>
      <c r="AB42" s="38" t="s">
        <v>369</v>
      </c>
      <c r="AC42" s="39" t="s">
        <v>243</v>
      </c>
    </row>
    <row r="43" customFormat="false" ht="15" hidden="false" customHeight="false" outlineLevel="0" collapsed="false">
      <c r="A43" s="38" t="s">
        <v>236</v>
      </c>
      <c r="B43" s="40" t="n">
        <v>42917</v>
      </c>
      <c r="C43" s="40" t="n">
        <v>42979</v>
      </c>
      <c r="D43" s="38" t="s">
        <v>237</v>
      </c>
      <c r="E43" s="39" t="s">
        <v>438</v>
      </c>
      <c r="F43" s="39" t="s">
        <v>420</v>
      </c>
      <c r="G43" s="38" t="s">
        <v>319</v>
      </c>
      <c r="H43" s="38" t="s">
        <v>241</v>
      </c>
      <c r="I43" s="41" t="n">
        <v>18</v>
      </c>
      <c r="J43" s="38" t="s">
        <v>369</v>
      </c>
      <c r="K43" s="39"/>
      <c r="L43" s="39"/>
      <c r="M43" s="39"/>
      <c r="N43" s="39"/>
      <c r="O43" s="39"/>
      <c r="P43" s="41" t="n">
        <v>12669</v>
      </c>
      <c r="Q43" s="41" t="n">
        <v>0</v>
      </c>
      <c r="R43" s="41" t="n">
        <v>1140.5</v>
      </c>
      <c r="S43" s="41" t="n">
        <v>1140.5</v>
      </c>
      <c r="T43" s="41" t="n">
        <v>0</v>
      </c>
      <c r="U43" s="41" t="n">
        <f aca="false">K43-P43</f>
        <v>-12669</v>
      </c>
      <c r="V43" s="41" t="n">
        <f aca="false">L43-Q43</f>
        <v>0</v>
      </c>
      <c r="W43" s="41" t="n">
        <f aca="false">M43-R43</f>
        <v>-1140.5</v>
      </c>
      <c r="X43" s="41" t="n">
        <f aca="false">N43-S43</f>
        <v>-1140.5</v>
      </c>
      <c r="Y43" s="41" t="n">
        <f aca="false">O43-T43</f>
        <v>0</v>
      </c>
      <c r="Z43" s="38" t="s">
        <v>370</v>
      </c>
      <c r="AA43" s="38" t="s">
        <v>241</v>
      </c>
      <c r="AB43" s="38" t="s">
        <v>369</v>
      </c>
      <c r="AC43" s="39" t="s">
        <v>243</v>
      </c>
    </row>
    <row r="44" customFormat="false" ht="15" hidden="false" customHeight="false" outlineLevel="0" collapsed="false">
      <c r="A44" s="38" t="s">
        <v>236</v>
      </c>
      <c r="B44" s="40" t="n">
        <v>42917</v>
      </c>
      <c r="C44" s="40" t="n">
        <v>43313</v>
      </c>
      <c r="D44" s="38" t="s">
        <v>237</v>
      </c>
      <c r="E44" s="39" t="s">
        <v>439</v>
      </c>
      <c r="F44" s="39" t="s">
        <v>440</v>
      </c>
      <c r="G44" s="38" t="s">
        <v>319</v>
      </c>
      <c r="H44" s="38" t="s">
        <v>369</v>
      </c>
      <c r="I44" s="41" t="n">
        <v>5</v>
      </c>
      <c r="J44" s="38" t="s">
        <v>369</v>
      </c>
      <c r="K44" s="39"/>
      <c r="L44" s="39"/>
      <c r="M44" s="39"/>
      <c r="N44" s="39"/>
      <c r="O44" s="39"/>
      <c r="P44" s="41" t="n">
        <v>295173</v>
      </c>
      <c r="Q44" s="41" t="n">
        <v>14758.65</v>
      </c>
      <c r="R44" s="41" t="n">
        <v>0</v>
      </c>
      <c r="S44" s="41" t="n">
        <v>0</v>
      </c>
      <c r="T44" s="41" t="n">
        <v>0</v>
      </c>
      <c r="U44" s="41" t="n">
        <f aca="false">K44-P44</f>
        <v>-295173</v>
      </c>
      <c r="V44" s="41" t="n">
        <f aca="false">L44-Q44</f>
        <v>-14758.65</v>
      </c>
      <c r="W44" s="41" t="n">
        <f aca="false">M44-R44</f>
        <v>0</v>
      </c>
      <c r="X44" s="41" t="n">
        <f aca="false">N44-S44</f>
        <v>0</v>
      </c>
      <c r="Y44" s="41" t="n">
        <f aca="false">O44-T44</f>
        <v>0</v>
      </c>
      <c r="Z44" s="38" t="s">
        <v>441</v>
      </c>
      <c r="AA44" s="38" t="s">
        <v>241</v>
      </c>
      <c r="AB44" s="38" t="s">
        <v>369</v>
      </c>
      <c r="AC44" s="39" t="s">
        <v>243</v>
      </c>
    </row>
    <row r="45" customFormat="false" ht="15" hidden="false" customHeight="false" outlineLevel="0" collapsed="false">
      <c r="A45" s="38" t="s">
        <v>236</v>
      </c>
      <c r="B45" s="40" t="n">
        <v>42948</v>
      </c>
      <c r="C45" s="40" t="n">
        <v>42948</v>
      </c>
      <c r="D45" s="38" t="s">
        <v>237</v>
      </c>
      <c r="E45" s="39" t="s">
        <v>442</v>
      </c>
      <c r="F45" s="39" t="s">
        <v>329</v>
      </c>
      <c r="G45" s="38" t="s">
        <v>319</v>
      </c>
      <c r="H45" s="38" t="s">
        <v>241</v>
      </c>
      <c r="I45" s="41" t="n">
        <v>28</v>
      </c>
      <c r="J45" s="38" t="s">
        <v>369</v>
      </c>
      <c r="K45" s="39"/>
      <c r="L45" s="39"/>
      <c r="M45" s="39"/>
      <c r="N45" s="39"/>
      <c r="O45" s="39"/>
      <c r="P45" s="41" t="n">
        <v>64338</v>
      </c>
      <c r="Q45" s="41" t="n">
        <v>0</v>
      </c>
      <c r="R45" s="41" t="n">
        <v>9007</v>
      </c>
      <c r="S45" s="41" t="n">
        <v>9007</v>
      </c>
      <c r="T45" s="41" t="n">
        <v>0</v>
      </c>
      <c r="U45" s="41" t="n">
        <f aca="false">K45-P45</f>
        <v>-64338</v>
      </c>
      <c r="V45" s="41" t="n">
        <f aca="false">L45-Q45</f>
        <v>0</v>
      </c>
      <c r="W45" s="41" t="n">
        <f aca="false">M45-R45</f>
        <v>-9007</v>
      </c>
      <c r="X45" s="41" t="n">
        <f aca="false">N45-S45</f>
        <v>-9007</v>
      </c>
      <c r="Y45" s="41" t="n">
        <f aca="false">O45-T45</f>
        <v>0</v>
      </c>
      <c r="Z45" s="38" t="s">
        <v>370</v>
      </c>
      <c r="AA45" s="38" t="s">
        <v>241</v>
      </c>
      <c r="AB45" s="38" t="s">
        <v>369</v>
      </c>
      <c r="AC45" s="39" t="s">
        <v>243</v>
      </c>
    </row>
    <row r="46" customFormat="false" ht="15" hidden="false" customHeight="false" outlineLevel="0" collapsed="false">
      <c r="A46" s="38" t="s">
        <v>236</v>
      </c>
      <c r="B46" s="40" t="n">
        <v>42948</v>
      </c>
      <c r="C46" s="40" t="n">
        <v>42948</v>
      </c>
      <c r="D46" s="38" t="s">
        <v>237</v>
      </c>
      <c r="E46" s="39" t="s">
        <v>367</v>
      </c>
      <c r="F46" s="39" t="s">
        <v>368</v>
      </c>
      <c r="G46" s="38" t="s">
        <v>319</v>
      </c>
      <c r="H46" s="38" t="s">
        <v>241</v>
      </c>
      <c r="I46" s="41" t="n">
        <v>12</v>
      </c>
      <c r="J46" s="38" t="s">
        <v>369</v>
      </c>
      <c r="K46" s="39"/>
      <c r="L46" s="39"/>
      <c r="M46" s="39"/>
      <c r="N46" s="39"/>
      <c r="O46" s="39"/>
      <c r="P46" s="41" t="n">
        <v>1488444</v>
      </c>
      <c r="Q46" s="41" t="n">
        <v>0</v>
      </c>
      <c r="R46" s="41" t="n">
        <v>89306.24</v>
      </c>
      <c r="S46" s="41" t="n">
        <v>89306.24</v>
      </c>
      <c r="T46" s="41" t="n">
        <v>0</v>
      </c>
      <c r="U46" s="41" t="n">
        <f aca="false">K46-P46</f>
        <v>-1488444</v>
      </c>
      <c r="V46" s="41" t="n">
        <f aca="false">L46-Q46</f>
        <v>0</v>
      </c>
      <c r="W46" s="41" t="n">
        <f aca="false">M46-R46</f>
        <v>-89306.24</v>
      </c>
      <c r="X46" s="41" t="n">
        <f aca="false">N46-S46</f>
        <v>-89306.24</v>
      </c>
      <c r="Y46" s="41" t="n">
        <f aca="false">O46-T46</f>
        <v>0</v>
      </c>
      <c r="Z46" s="38" t="s">
        <v>370</v>
      </c>
      <c r="AA46" s="38" t="s">
        <v>241</v>
      </c>
      <c r="AB46" s="38" t="s">
        <v>369</v>
      </c>
      <c r="AC46" s="39" t="s">
        <v>243</v>
      </c>
    </row>
    <row r="47" customFormat="false" ht="15" hidden="false" customHeight="false" outlineLevel="0" collapsed="false">
      <c r="A47" s="38" t="s">
        <v>236</v>
      </c>
      <c r="B47" s="40" t="n">
        <v>42948</v>
      </c>
      <c r="C47" s="40" t="n">
        <v>42948</v>
      </c>
      <c r="D47" s="38" t="s">
        <v>237</v>
      </c>
      <c r="E47" s="39" t="s">
        <v>371</v>
      </c>
      <c r="F47" s="39" t="s">
        <v>372</v>
      </c>
      <c r="G47" s="38" t="s">
        <v>319</v>
      </c>
      <c r="H47" s="38" t="s">
        <v>241</v>
      </c>
      <c r="I47" s="41" t="n">
        <v>18</v>
      </c>
      <c r="J47" s="38" t="s">
        <v>369</v>
      </c>
      <c r="K47" s="39"/>
      <c r="L47" s="39"/>
      <c r="M47" s="39"/>
      <c r="N47" s="39"/>
      <c r="O47" s="39"/>
      <c r="P47" s="41" t="n">
        <v>111055.1</v>
      </c>
      <c r="Q47" s="41" t="n">
        <v>0</v>
      </c>
      <c r="R47" s="41" t="n">
        <v>9994.96</v>
      </c>
      <c r="S47" s="41" t="n">
        <v>9994.96</v>
      </c>
      <c r="T47" s="41" t="n">
        <v>0</v>
      </c>
      <c r="U47" s="41" t="n">
        <f aca="false">K47-P47</f>
        <v>-111055.1</v>
      </c>
      <c r="V47" s="41" t="n">
        <f aca="false">L47-Q47</f>
        <v>0</v>
      </c>
      <c r="W47" s="41" t="n">
        <f aca="false">M47-R47</f>
        <v>-9994.96</v>
      </c>
      <c r="X47" s="41" t="n">
        <f aca="false">N47-S47</f>
        <v>-9994.96</v>
      </c>
      <c r="Y47" s="41" t="n">
        <f aca="false">O47-T47</f>
        <v>0</v>
      </c>
      <c r="Z47" s="38" t="s">
        <v>370</v>
      </c>
      <c r="AA47" s="38" t="s">
        <v>241</v>
      </c>
      <c r="AB47" s="38" t="s">
        <v>369</v>
      </c>
      <c r="AC47" s="39" t="s">
        <v>243</v>
      </c>
    </row>
    <row r="48" customFormat="false" ht="15" hidden="false" customHeight="false" outlineLevel="0" collapsed="false">
      <c r="A48" s="38" t="s">
        <v>236</v>
      </c>
      <c r="B48" s="40" t="n">
        <v>42948</v>
      </c>
      <c r="C48" s="40" t="n">
        <v>42948</v>
      </c>
      <c r="D48" s="38" t="s">
        <v>237</v>
      </c>
      <c r="E48" s="39" t="s">
        <v>373</v>
      </c>
      <c r="F48" s="39" t="s">
        <v>331</v>
      </c>
      <c r="G48" s="38" t="s">
        <v>319</v>
      </c>
      <c r="H48" s="38" t="s">
        <v>241</v>
      </c>
      <c r="I48" s="41" t="n">
        <v>5</v>
      </c>
      <c r="J48" s="38" t="s">
        <v>369</v>
      </c>
      <c r="K48" s="39"/>
      <c r="L48" s="39"/>
      <c r="M48" s="39"/>
      <c r="N48" s="39"/>
      <c r="O48" s="39"/>
      <c r="P48" s="41" t="n">
        <v>76260</v>
      </c>
      <c r="Q48" s="41" t="n">
        <v>0</v>
      </c>
      <c r="R48" s="41" t="n">
        <v>1906.5</v>
      </c>
      <c r="S48" s="41" t="n">
        <v>1906.5</v>
      </c>
      <c r="T48" s="41" t="n">
        <v>0</v>
      </c>
      <c r="U48" s="41" t="n">
        <f aca="false">K48-P48</f>
        <v>-76260</v>
      </c>
      <c r="V48" s="41" t="n">
        <f aca="false">L48-Q48</f>
        <v>0</v>
      </c>
      <c r="W48" s="41" t="n">
        <f aca="false">M48-R48</f>
        <v>-1906.5</v>
      </c>
      <c r="X48" s="41" t="n">
        <f aca="false">N48-S48</f>
        <v>-1906.5</v>
      </c>
      <c r="Y48" s="41" t="n">
        <f aca="false">O48-T48</f>
        <v>0</v>
      </c>
      <c r="Z48" s="38" t="s">
        <v>370</v>
      </c>
      <c r="AA48" s="38" t="s">
        <v>241</v>
      </c>
      <c r="AB48" s="38" t="s">
        <v>369</v>
      </c>
      <c r="AC48" s="39" t="s">
        <v>243</v>
      </c>
    </row>
    <row r="49" customFormat="false" ht="15" hidden="false" customHeight="false" outlineLevel="0" collapsed="false">
      <c r="A49" s="38" t="s">
        <v>236</v>
      </c>
      <c r="B49" s="40" t="n">
        <v>42948</v>
      </c>
      <c r="C49" s="40" t="n">
        <v>42948</v>
      </c>
      <c r="D49" s="38" t="s">
        <v>237</v>
      </c>
      <c r="E49" s="39" t="s">
        <v>376</v>
      </c>
      <c r="F49" s="39" t="s">
        <v>377</v>
      </c>
      <c r="G49" s="38" t="s">
        <v>319</v>
      </c>
      <c r="H49" s="38" t="s">
        <v>241</v>
      </c>
      <c r="I49" s="41" t="n">
        <v>18</v>
      </c>
      <c r="J49" s="38" t="s">
        <v>369</v>
      </c>
      <c r="K49" s="39"/>
      <c r="L49" s="39"/>
      <c r="M49" s="39"/>
      <c r="N49" s="39"/>
      <c r="O49" s="39"/>
      <c r="P49" s="41" t="n">
        <v>8649.8</v>
      </c>
      <c r="Q49" s="41" t="n">
        <v>0</v>
      </c>
      <c r="R49" s="41" t="n">
        <v>779</v>
      </c>
      <c r="S49" s="41" t="n">
        <v>779</v>
      </c>
      <c r="T49" s="41" t="n">
        <v>0</v>
      </c>
      <c r="U49" s="41" t="n">
        <f aca="false">K49-P49</f>
        <v>-8649.8</v>
      </c>
      <c r="V49" s="41" t="n">
        <f aca="false">L49-Q49</f>
        <v>0</v>
      </c>
      <c r="W49" s="41" t="n">
        <f aca="false">M49-R49</f>
        <v>-779</v>
      </c>
      <c r="X49" s="41" t="n">
        <f aca="false">N49-S49</f>
        <v>-779</v>
      </c>
      <c r="Y49" s="41" t="n">
        <f aca="false">O49-T49</f>
        <v>0</v>
      </c>
      <c r="Z49" s="38" t="s">
        <v>370</v>
      </c>
      <c r="AA49" s="38" t="s">
        <v>241</v>
      </c>
      <c r="AB49" s="38" t="s">
        <v>369</v>
      </c>
      <c r="AC49" s="39" t="s">
        <v>243</v>
      </c>
    </row>
    <row r="50" customFormat="false" ht="15" hidden="false" customHeight="false" outlineLevel="0" collapsed="false">
      <c r="A50" s="38" t="s">
        <v>236</v>
      </c>
      <c r="B50" s="40" t="n">
        <v>42948</v>
      </c>
      <c r="C50" s="40" t="n">
        <v>42948</v>
      </c>
      <c r="D50" s="38" t="s">
        <v>237</v>
      </c>
      <c r="E50" s="39" t="s">
        <v>443</v>
      </c>
      <c r="F50" s="39" t="s">
        <v>444</v>
      </c>
      <c r="G50" s="38" t="s">
        <v>319</v>
      </c>
      <c r="H50" s="38" t="s">
        <v>241</v>
      </c>
      <c r="I50" s="41" t="n">
        <v>18</v>
      </c>
      <c r="J50" s="38" t="s">
        <v>369</v>
      </c>
      <c r="K50" s="39"/>
      <c r="L50" s="39"/>
      <c r="M50" s="39"/>
      <c r="N50" s="39"/>
      <c r="O50" s="39"/>
      <c r="P50" s="41" t="n">
        <v>41473</v>
      </c>
      <c r="Q50" s="41" t="n">
        <v>0</v>
      </c>
      <c r="R50" s="41" t="n">
        <v>3732.57</v>
      </c>
      <c r="S50" s="41" t="n">
        <v>3732.57</v>
      </c>
      <c r="T50" s="41" t="n">
        <v>0</v>
      </c>
      <c r="U50" s="41" t="n">
        <f aca="false">K50-P50</f>
        <v>-41473</v>
      </c>
      <c r="V50" s="41" t="n">
        <f aca="false">L50-Q50</f>
        <v>0</v>
      </c>
      <c r="W50" s="41" t="n">
        <f aca="false">M50-R50</f>
        <v>-3732.57</v>
      </c>
      <c r="X50" s="41" t="n">
        <f aca="false">N50-S50</f>
        <v>-3732.57</v>
      </c>
      <c r="Y50" s="41" t="n">
        <f aca="false">O50-T50</f>
        <v>0</v>
      </c>
      <c r="Z50" s="38" t="s">
        <v>370</v>
      </c>
      <c r="AA50" s="38" t="s">
        <v>241</v>
      </c>
      <c r="AB50" s="38" t="s">
        <v>369</v>
      </c>
      <c r="AC50" s="39" t="s">
        <v>243</v>
      </c>
    </row>
    <row r="51" customFormat="false" ht="15" hidden="false" customHeight="false" outlineLevel="0" collapsed="false">
      <c r="A51" s="38" t="s">
        <v>236</v>
      </c>
      <c r="B51" s="40" t="n">
        <v>42948</v>
      </c>
      <c r="C51" s="40" t="n">
        <v>42948</v>
      </c>
      <c r="D51" s="38" t="s">
        <v>237</v>
      </c>
      <c r="E51" s="39" t="s">
        <v>443</v>
      </c>
      <c r="F51" s="39" t="s">
        <v>444</v>
      </c>
      <c r="G51" s="38" t="s">
        <v>319</v>
      </c>
      <c r="H51" s="38" t="s">
        <v>241</v>
      </c>
      <c r="I51" s="41" t="n">
        <v>28</v>
      </c>
      <c r="J51" s="38" t="s">
        <v>369</v>
      </c>
      <c r="K51" s="39"/>
      <c r="L51" s="39"/>
      <c r="M51" s="39"/>
      <c r="N51" s="39"/>
      <c r="O51" s="39"/>
      <c r="P51" s="41" t="n">
        <v>1094</v>
      </c>
      <c r="Q51" s="41" t="n">
        <v>0</v>
      </c>
      <c r="R51" s="41" t="n">
        <v>153.16</v>
      </c>
      <c r="S51" s="41" t="n">
        <v>153.16</v>
      </c>
      <c r="T51" s="41" t="n">
        <v>0</v>
      </c>
      <c r="U51" s="41" t="n">
        <f aca="false">K51-P51</f>
        <v>-1094</v>
      </c>
      <c r="V51" s="41" t="n">
        <f aca="false">L51-Q51</f>
        <v>0</v>
      </c>
      <c r="W51" s="41" t="n">
        <f aca="false">M51-R51</f>
        <v>-153.16</v>
      </c>
      <c r="X51" s="41" t="n">
        <f aca="false">N51-S51</f>
        <v>-153.16</v>
      </c>
      <c r="Y51" s="41" t="n">
        <f aca="false">O51-T51</f>
        <v>0</v>
      </c>
      <c r="Z51" s="38" t="s">
        <v>370</v>
      </c>
      <c r="AA51" s="38" t="s">
        <v>241</v>
      </c>
      <c r="AB51" s="38" t="s">
        <v>369</v>
      </c>
      <c r="AC51" s="39" t="s">
        <v>243</v>
      </c>
    </row>
    <row r="52" customFormat="false" ht="15" hidden="false" customHeight="false" outlineLevel="0" collapsed="false">
      <c r="A52" s="38" t="s">
        <v>236</v>
      </c>
      <c r="B52" s="40" t="n">
        <v>42948</v>
      </c>
      <c r="C52" s="40" t="n">
        <v>42948</v>
      </c>
      <c r="D52" s="38" t="s">
        <v>237</v>
      </c>
      <c r="E52" s="39" t="s">
        <v>445</v>
      </c>
      <c r="F52" s="39" t="s">
        <v>446</v>
      </c>
      <c r="G52" s="38" t="s">
        <v>319</v>
      </c>
      <c r="H52" s="38" t="s">
        <v>241</v>
      </c>
      <c r="I52" s="41" t="n">
        <v>18</v>
      </c>
      <c r="J52" s="38" t="s">
        <v>369</v>
      </c>
      <c r="K52" s="39"/>
      <c r="L52" s="39"/>
      <c r="M52" s="39"/>
      <c r="N52" s="39"/>
      <c r="O52" s="39"/>
      <c r="P52" s="41" t="n">
        <v>203404</v>
      </c>
      <c r="Q52" s="41" t="n">
        <v>0</v>
      </c>
      <c r="R52" s="41" t="n">
        <v>18306.36</v>
      </c>
      <c r="S52" s="41" t="n">
        <v>18306.36</v>
      </c>
      <c r="T52" s="41" t="n">
        <v>0</v>
      </c>
      <c r="U52" s="41" t="n">
        <f aca="false">K52-P52</f>
        <v>-203404</v>
      </c>
      <c r="V52" s="41" t="n">
        <f aca="false">L52-Q52</f>
        <v>0</v>
      </c>
      <c r="W52" s="41" t="n">
        <f aca="false">M52-R52</f>
        <v>-18306.36</v>
      </c>
      <c r="X52" s="41" t="n">
        <f aca="false">N52-S52</f>
        <v>-18306.36</v>
      </c>
      <c r="Y52" s="41" t="n">
        <f aca="false">O52-T52</f>
        <v>0</v>
      </c>
      <c r="Z52" s="38" t="s">
        <v>370</v>
      </c>
      <c r="AA52" s="38" t="s">
        <v>241</v>
      </c>
      <c r="AB52" s="38" t="s">
        <v>369</v>
      </c>
      <c r="AC52" s="39" t="s">
        <v>243</v>
      </c>
    </row>
    <row r="53" customFormat="false" ht="15" hidden="false" customHeight="false" outlineLevel="0" collapsed="false">
      <c r="A53" s="38" t="s">
        <v>236</v>
      </c>
      <c r="B53" s="40" t="n">
        <v>42948</v>
      </c>
      <c r="C53" s="40" t="n">
        <v>42948</v>
      </c>
      <c r="D53" s="38" t="s">
        <v>237</v>
      </c>
      <c r="E53" s="39" t="s">
        <v>447</v>
      </c>
      <c r="F53" s="39" t="s">
        <v>448</v>
      </c>
      <c r="G53" s="38" t="s">
        <v>319</v>
      </c>
      <c r="H53" s="38" t="s">
        <v>241</v>
      </c>
      <c r="I53" s="41" t="n">
        <v>18</v>
      </c>
      <c r="J53" s="38" t="s">
        <v>369</v>
      </c>
      <c r="K53" s="39"/>
      <c r="L53" s="39"/>
      <c r="M53" s="39"/>
      <c r="N53" s="39"/>
      <c r="O53" s="39"/>
      <c r="P53" s="41" t="n">
        <v>18350.5</v>
      </c>
      <c r="Q53" s="41" t="n">
        <v>0</v>
      </c>
      <c r="R53" s="41" t="n">
        <v>1651.55</v>
      </c>
      <c r="S53" s="41" t="n">
        <v>1651.55</v>
      </c>
      <c r="T53" s="41" t="n">
        <v>0</v>
      </c>
      <c r="U53" s="41" t="n">
        <f aca="false">K53-P53</f>
        <v>-18350.5</v>
      </c>
      <c r="V53" s="41" t="n">
        <f aca="false">L53-Q53</f>
        <v>0</v>
      </c>
      <c r="W53" s="41" t="n">
        <f aca="false">M53-R53</f>
        <v>-1651.55</v>
      </c>
      <c r="X53" s="41" t="n">
        <f aca="false">N53-S53</f>
        <v>-1651.55</v>
      </c>
      <c r="Y53" s="41" t="n">
        <f aca="false">O53-T53</f>
        <v>0</v>
      </c>
      <c r="Z53" s="38" t="s">
        <v>370</v>
      </c>
      <c r="AA53" s="38" t="s">
        <v>241</v>
      </c>
      <c r="AB53" s="38" t="s">
        <v>369</v>
      </c>
      <c r="AC53" s="39" t="s">
        <v>243</v>
      </c>
    </row>
    <row r="54" customFormat="false" ht="15" hidden="false" customHeight="false" outlineLevel="0" collapsed="false">
      <c r="A54" s="38" t="s">
        <v>236</v>
      </c>
      <c r="B54" s="40" t="n">
        <v>42948</v>
      </c>
      <c r="C54" s="40" t="n">
        <v>42948</v>
      </c>
      <c r="D54" s="38" t="s">
        <v>237</v>
      </c>
      <c r="E54" s="39" t="s">
        <v>449</v>
      </c>
      <c r="F54" s="39" t="s">
        <v>450</v>
      </c>
      <c r="G54" s="38" t="s">
        <v>319</v>
      </c>
      <c r="H54" s="38" t="s">
        <v>241</v>
      </c>
      <c r="I54" s="41" t="n">
        <v>18</v>
      </c>
      <c r="J54" s="38" t="s">
        <v>369</v>
      </c>
      <c r="K54" s="39"/>
      <c r="L54" s="39"/>
      <c r="M54" s="39"/>
      <c r="N54" s="39"/>
      <c r="O54" s="39"/>
      <c r="P54" s="41" t="n">
        <v>31192.4</v>
      </c>
      <c r="Q54" s="41" t="n">
        <v>0</v>
      </c>
      <c r="R54" s="41" t="n">
        <v>2807.32</v>
      </c>
      <c r="S54" s="41" t="n">
        <v>2807.32</v>
      </c>
      <c r="T54" s="41" t="n">
        <v>0</v>
      </c>
      <c r="U54" s="41" t="n">
        <f aca="false">K54-P54</f>
        <v>-31192.4</v>
      </c>
      <c r="V54" s="41" t="n">
        <f aca="false">L54-Q54</f>
        <v>0</v>
      </c>
      <c r="W54" s="41" t="n">
        <f aca="false">M54-R54</f>
        <v>-2807.32</v>
      </c>
      <c r="X54" s="41" t="n">
        <f aca="false">N54-S54</f>
        <v>-2807.32</v>
      </c>
      <c r="Y54" s="41" t="n">
        <f aca="false">O54-T54</f>
        <v>0</v>
      </c>
      <c r="Z54" s="38" t="s">
        <v>370</v>
      </c>
      <c r="AA54" s="38" t="s">
        <v>241</v>
      </c>
      <c r="AB54" s="38" t="s">
        <v>369</v>
      </c>
      <c r="AC54" s="39" t="s">
        <v>243</v>
      </c>
    </row>
    <row r="55" customFormat="false" ht="15" hidden="false" customHeight="false" outlineLevel="0" collapsed="false">
      <c r="A55" s="38" t="s">
        <v>236</v>
      </c>
      <c r="B55" s="40" t="n">
        <v>42948</v>
      </c>
      <c r="C55" s="40" t="n">
        <v>42948</v>
      </c>
      <c r="D55" s="38" t="s">
        <v>237</v>
      </c>
      <c r="E55" s="39" t="s">
        <v>378</v>
      </c>
      <c r="F55" s="39" t="s">
        <v>379</v>
      </c>
      <c r="G55" s="38" t="s">
        <v>319</v>
      </c>
      <c r="H55" s="38" t="s">
        <v>241</v>
      </c>
      <c r="I55" s="41" t="n">
        <v>12</v>
      </c>
      <c r="J55" s="38" t="s">
        <v>369</v>
      </c>
      <c r="K55" s="39"/>
      <c r="L55" s="39"/>
      <c r="M55" s="39"/>
      <c r="N55" s="39"/>
      <c r="O55" s="39"/>
      <c r="P55" s="41" t="n">
        <v>890289.21</v>
      </c>
      <c r="Q55" s="41" t="n">
        <v>0</v>
      </c>
      <c r="R55" s="41" t="n">
        <v>53417.36</v>
      </c>
      <c r="S55" s="41" t="n">
        <v>53417.36</v>
      </c>
      <c r="T55" s="41" t="n">
        <v>0</v>
      </c>
      <c r="U55" s="41" t="n">
        <f aca="false">K55-P55</f>
        <v>-890289.21</v>
      </c>
      <c r="V55" s="41" t="n">
        <f aca="false">L55-Q55</f>
        <v>0</v>
      </c>
      <c r="W55" s="41" t="n">
        <f aca="false">M55-R55</f>
        <v>-53417.36</v>
      </c>
      <c r="X55" s="41" t="n">
        <f aca="false">N55-S55</f>
        <v>-53417.36</v>
      </c>
      <c r="Y55" s="41" t="n">
        <f aca="false">O55-T55</f>
        <v>0</v>
      </c>
      <c r="Z55" s="38" t="s">
        <v>370</v>
      </c>
      <c r="AA55" s="38" t="s">
        <v>241</v>
      </c>
      <c r="AB55" s="38" t="s">
        <v>369</v>
      </c>
      <c r="AC55" s="39" t="s">
        <v>243</v>
      </c>
    </row>
    <row r="56" customFormat="false" ht="15" hidden="false" customHeight="false" outlineLevel="0" collapsed="false">
      <c r="A56" s="38" t="s">
        <v>236</v>
      </c>
      <c r="B56" s="40" t="n">
        <v>42948</v>
      </c>
      <c r="C56" s="40" t="n">
        <v>42948</v>
      </c>
      <c r="D56" s="38" t="s">
        <v>237</v>
      </c>
      <c r="E56" s="39" t="s">
        <v>380</v>
      </c>
      <c r="F56" s="39" t="s">
        <v>381</v>
      </c>
      <c r="G56" s="38" t="s">
        <v>319</v>
      </c>
      <c r="H56" s="38" t="s">
        <v>241</v>
      </c>
      <c r="I56" s="41" t="n">
        <v>18</v>
      </c>
      <c r="J56" s="38" t="s">
        <v>369</v>
      </c>
      <c r="K56" s="39"/>
      <c r="L56" s="39"/>
      <c r="M56" s="39"/>
      <c r="N56" s="39"/>
      <c r="O56" s="39"/>
      <c r="P56" s="41" t="n">
        <v>154218.28</v>
      </c>
      <c r="Q56" s="41" t="n">
        <v>0</v>
      </c>
      <c r="R56" s="41" t="n">
        <v>13879.65</v>
      </c>
      <c r="S56" s="41" t="n">
        <v>13879.65</v>
      </c>
      <c r="T56" s="41" t="n">
        <v>0</v>
      </c>
      <c r="U56" s="41" t="n">
        <f aca="false">K56-P56</f>
        <v>-154218.28</v>
      </c>
      <c r="V56" s="41" t="n">
        <f aca="false">L56-Q56</f>
        <v>0</v>
      </c>
      <c r="W56" s="41" t="n">
        <f aca="false">M56-R56</f>
        <v>-13879.65</v>
      </c>
      <c r="X56" s="41" t="n">
        <f aca="false">N56-S56</f>
        <v>-13879.65</v>
      </c>
      <c r="Y56" s="41" t="n">
        <f aca="false">O56-T56</f>
        <v>0</v>
      </c>
      <c r="Z56" s="38" t="s">
        <v>370</v>
      </c>
      <c r="AA56" s="38" t="s">
        <v>241</v>
      </c>
      <c r="AB56" s="38" t="s">
        <v>369</v>
      </c>
      <c r="AC56" s="39" t="s">
        <v>243</v>
      </c>
    </row>
    <row r="57" customFormat="false" ht="15" hidden="false" customHeight="false" outlineLevel="0" collapsed="false">
      <c r="A57" s="38" t="s">
        <v>236</v>
      </c>
      <c r="B57" s="40" t="n">
        <v>42948</v>
      </c>
      <c r="C57" s="40" t="n">
        <v>42948</v>
      </c>
      <c r="D57" s="38" t="s">
        <v>237</v>
      </c>
      <c r="E57" s="39" t="s">
        <v>380</v>
      </c>
      <c r="F57" s="39" t="s">
        <v>381</v>
      </c>
      <c r="G57" s="38" t="s">
        <v>319</v>
      </c>
      <c r="H57" s="38" t="s">
        <v>241</v>
      </c>
      <c r="I57" s="41" t="n">
        <v>28</v>
      </c>
      <c r="J57" s="38" t="s">
        <v>369</v>
      </c>
      <c r="K57" s="39"/>
      <c r="L57" s="39"/>
      <c r="M57" s="39"/>
      <c r="N57" s="39"/>
      <c r="O57" s="39"/>
      <c r="P57" s="41" t="n">
        <v>7724.45</v>
      </c>
      <c r="Q57" s="41" t="n">
        <v>0</v>
      </c>
      <c r="R57" s="41" t="n">
        <v>1081.42</v>
      </c>
      <c r="S57" s="41" t="n">
        <v>1081.42</v>
      </c>
      <c r="T57" s="41" t="n">
        <v>0</v>
      </c>
      <c r="U57" s="41" t="n">
        <f aca="false">K57-P57</f>
        <v>-7724.45</v>
      </c>
      <c r="V57" s="41" t="n">
        <f aca="false">L57-Q57</f>
        <v>0</v>
      </c>
      <c r="W57" s="41" t="n">
        <f aca="false">M57-R57</f>
        <v>-1081.42</v>
      </c>
      <c r="X57" s="41" t="n">
        <f aca="false">N57-S57</f>
        <v>-1081.42</v>
      </c>
      <c r="Y57" s="41" t="n">
        <f aca="false">O57-T57</f>
        <v>0</v>
      </c>
      <c r="Z57" s="38" t="s">
        <v>370</v>
      </c>
      <c r="AA57" s="38" t="s">
        <v>241</v>
      </c>
      <c r="AB57" s="38" t="s">
        <v>369</v>
      </c>
      <c r="AC57" s="39" t="s">
        <v>243</v>
      </c>
    </row>
    <row r="58" customFormat="false" ht="15" hidden="false" customHeight="false" outlineLevel="0" collapsed="false">
      <c r="A58" s="38" t="s">
        <v>236</v>
      </c>
      <c r="B58" s="40" t="n">
        <v>42948</v>
      </c>
      <c r="C58" s="40" t="n">
        <v>42948</v>
      </c>
      <c r="D58" s="38" t="s">
        <v>237</v>
      </c>
      <c r="E58" s="39" t="s">
        <v>382</v>
      </c>
      <c r="F58" s="39" t="s">
        <v>383</v>
      </c>
      <c r="G58" s="38" t="s">
        <v>319</v>
      </c>
      <c r="H58" s="38" t="s">
        <v>241</v>
      </c>
      <c r="I58" s="41" t="n">
        <v>18</v>
      </c>
      <c r="J58" s="38" t="s">
        <v>369</v>
      </c>
      <c r="K58" s="39"/>
      <c r="L58" s="39"/>
      <c r="M58" s="39"/>
      <c r="N58" s="39"/>
      <c r="O58" s="39"/>
      <c r="P58" s="41" t="n">
        <v>2100</v>
      </c>
      <c r="Q58" s="41" t="n">
        <v>0</v>
      </c>
      <c r="R58" s="41" t="n">
        <v>189</v>
      </c>
      <c r="S58" s="41" t="n">
        <v>189</v>
      </c>
      <c r="T58" s="41" t="n">
        <v>0</v>
      </c>
      <c r="U58" s="41" t="n">
        <f aca="false">K58-P58</f>
        <v>-2100</v>
      </c>
      <c r="V58" s="41" t="n">
        <f aca="false">L58-Q58</f>
        <v>0</v>
      </c>
      <c r="W58" s="41" t="n">
        <f aca="false">M58-R58</f>
        <v>-189</v>
      </c>
      <c r="X58" s="41" t="n">
        <f aca="false">N58-S58</f>
        <v>-189</v>
      </c>
      <c r="Y58" s="41" t="n">
        <f aca="false">O58-T58</f>
        <v>0</v>
      </c>
      <c r="Z58" s="38" t="s">
        <v>370</v>
      </c>
      <c r="AA58" s="38" t="s">
        <v>241</v>
      </c>
      <c r="AB58" s="38" t="s">
        <v>369</v>
      </c>
      <c r="AC58" s="39" t="s">
        <v>243</v>
      </c>
    </row>
    <row r="59" customFormat="false" ht="15" hidden="false" customHeight="false" outlineLevel="0" collapsed="false">
      <c r="A59" s="38" t="s">
        <v>236</v>
      </c>
      <c r="B59" s="40" t="n">
        <v>42948</v>
      </c>
      <c r="C59" s="40" t="n">
        <v>42948</v>
      </c>
      <c r="D59" s="38" t="s">
        <v>237</v>
      </c>
      <c r="E59" s="39" t="s">
        <v>382</v>
      </c>
      <c r="F59" s="39" t="s">
        <v>383</v>
      </c>
      <c r="G59" s="38" t="s">
        <v>319</v>
      </c>
      <c r="H59" s="38" t="s">
        <v>241</v>
      </c>
      <c r="I59" s="41" t="n">
        <v>28</v>
      </c>
      <c r="J59" s="38" t="s">
        <v>369</v>
      </c>
      <c r="K59" s="39"/>
      <c r="L59" s="39"/>
      <c r="M59" s="39"/>
      <c r="N59" s="39"/>
      <c r="O59" s="39"/>
      <c r="P59" s="41" t="n">
        <v>375</v>
      </c>
      <c r="Q59" s="41" t="n">
        <v>0</v>
      </c>
      <c r="R59" s="41" t="n">
        <v>52.5</v>
      </c>
      <c r="S59" s="41" t="n">
        <v>52.5</v>
      </c>
      <c r="T59" s="41" t="n">
        <v>0</v>
      </c>
      <c r="U59" s="41" t="n">
        <f aca="false">K59-P59</f>
        <v>-375</v>
      </c>
      <c r="V59" s="41" t="n">
        <f aca="false">L59-Q59</f>
        <v>0</v>
      </c>
      <c r="W59" s="41" t="n">
        <f aca="false">M59-R59</f>
        <v>-52.5</v>
      </c>
      <c r="X59" s="41" t="n">
        <f aca="false">N59-S59</f>
        <v>-52.5</v>
      </c>
      <c r="Y59" s="41" t="n">
        <f aca="false">O59-T59</f>
        <v>0</v>
      </c>
      <c r="Z59" s="38" t="s">
        <v>370</v>
      </c>
      <c r="AA59" s="38" t="s">
        <v>241</v>
      </c>
      <c r="AB59" s="38" t="s">
        <v>369</v>
      </c>
      <c r="AC59" s="39" t="s">
        <v>243</v>
      </c>
    </row>
    <row r="60" customFormat="false" ht="15" hidden="false" customHeight="false" outlineLevel="0" collapsed="false">
      <c r="A60" s="38" t="s">
        <v>236</v>
      </c>
      <c r="B60" s="40" t="n">
        <v>42948</v>
      </c>
      <c r="C60" s="40" t="n">
        <v>42948</v>
      </c>
      <c r="D60" s="38" t="s">
        <v>237</v>
      </c>
      <c r="E60" s="39" t="s">
        <v>384</v>
      </c>
      <c r="F60" s="39" t="s">
        <v>385</v>
      </c>
      <c r="G60" s="38" t="s">
        <v>319</v>
      </c>
      <c r="H60" s="38" t="s">
        <v>241</v>
      </c>
      <c r="I60" s="41" t="n">
        <v>18</v>
      </c>
      <c r="J60" s="38" t="s">
        <v>369</v>
      </c>
      <c r="K60" s="39"/>
      <c r="L60" s="39"/>
      <c r="M60" s="39"/>
      <c r="N60" s="39"/>
      <c r="O60" s="39"/>
      <c r="P60" s="41" t="n">
        <v>3780</v>
      </c>
      <c r="Q60" s="41" t="n">
        <v>0</v>
      </c>
      <c r="R60" s="41" t="n">
        <v>340.2</v>
      </c>
      <c r="S60" s="41" t="n">
        <v>340.2</v>
      </c>
      <c r="T60" s="41" t="n">
        <v>0</v>
      </c>
      <c r="U60" s="41" t="n">
        <f aca="false">K60-P60</f>
        <v>-3780</v>
      </c>
      <c r="V60" s="41" t="n">
        <f aca="false">L60-Q60</f>
        <v>0</v>
      </c>
      <c r="W60" s="41" t="n">
        <f aca="false">M60-R60</f>
        <v>-340.2</v>
      </c>
      <c r="X60" s="41" t="n">
        <f aca="false">N60-S60</f>
        <v>-340.2</v>
      </c>
      <c r="Y60" s="41" t="n">
        <f aca="false">O60-T60</f>
        <v>0</v>
      </c>
      <c r="Z60" s="38" t="s">
        <v>370</v>
      </c>
      <c r="AA60" s="38" t="s">
        <v>241</v>
      </c>
      <c r="AB60" s="38" t="s">
        <v>369</v>
      </c>
      <c r="AC60" s="39" t="s">
        <v>243</v>
      </c>
    </row>
    <row r="61" customFormat="false" ht="15" hidden="false" customHeight="false" outlineLevel="0" collapsed="false">
      <c r="A61" s="38" t="s">
        <v>236</v>
      </c>
      <c r="B61" s="40" t="n">
        <v>42948</v>
      </c>
      <c r="C61" s="40" t="n">
        <v>42948</v>
      </c>
      <c r="D61" s="38" t="s">
        <v>237</v>
      </c>
      <c r="E61" s="39" t="s">
        <v>386</v>
      </c>
      <c r="F61" s="39" t="s">
        <v>387</v>
      </c>
      <c r="G61" s="38" t="s">
        <v>319</v>
      </c>
      <c r="H61" s="38" t="s">
        <v>241</v>
      </c>
      <c r="I61" s="41" t="n">
        <v>18</v>
      </c>
      <c r="J61" s="38" t="s">
        <v>369</v>
      </c>
      <c r="K61" s="39"/>
      <c r="L61" s="39"/>
      <c r="M61" s="39"/>
      <c r="N61" s="39"/>
      <c r="O61" s="39"/>
      <c r="P61" s="41" t="n">
        <v>4715</v>
      </c>
      <c r="Q61" s="41" t="n">
        <v>0</v>
      </c>
      <c r="R61" s="41" t="n">
        <v>424.34</v>
      </c>
      <c r="S61" s="41" t="n">
        <v>424.34</v>
      </c>
      <c r="T61" s="41" t="n">
        <v>0</v>
      </c>
      <c r="U61" s="41" t="n">
        <f aca="false">K61-P61</f>
        <v>-4715</v>
      </c>
      <c r="V61" s="41" t="n">
        <f aca="false">L61-Q61</f>
        <v>0</v>
      </c>
      <c r="W61" s="41" t="n">
        <f aca="false">M61-R61</f>
        <v>-424.34</v>
      </c>
      <c r="X61" s="41" t="n">
        <f aca="false">N61-S61</f>
        <v>-424.34</v>
      </c>
      <c r="Y61" s="41" t="n">
        <f aca="false">O61-T61</f>
        <v>0</v>
      </c>
      <c r="Z61" s="38" t="s">
        <v>370</v>
      </c>
      <c r="AA61" s="38" t="s">
        <v>241</v>
      </c>
      <c r="AB61" s="38" t="s">
        <v>369</v>
      </c>
      <c r="AC61" s="39" t="s">
        <v>243</v>
      </c>
    </row>
    <row r="62" customFormat="false" ht="15" hidden="false" customHeight="false" outlineLevel="0" collapsed="false">
      <c r="A62" s="38" t="s">
        <v>236</v>
      </c>
      <c r="B62" s="40" t="n">
        <v>42948</v>
      </c>
      <c r="C62" s="40" t="n">
        <v>42948</v>
      </c>
      <c r="D62" s="38" t="s">
        <v>237</v>
      </c>
      <c r="E62" s="39" t="s">
        <v>386</v>
      </c>
      <c r="F62" s="39" t="s">
        <v>387</v>
      </c>
      <c r="G62" s="38" t="s">
        <v>319</v>
      </c>
      <c r="H62" s="38" t="s">
        <v>241</v>
      </c>
      <c r="I62" s="41" t="n">
        <v>28</v>
      </c>
      <c r="J62" s="38" t="s">
        <v>369</v>
      </c>
      <c r="K62" s="39"/>
      <c r="L62" s="39"/>
      <c r="M62" s="39"/>
      <c r="N62" s="39"/>
      <c r="O62" s="39"/>
      <c r="P62" s="41" t="n">
        <v>30220</v>
      </c>
      <c r="Q62" s="41" t="n">
        <v>0</v>
      </c>
      <c r="R62" s="41" t="n">
        <v>4230.78</v>
      </c>
      <c r="S62" s="41" t="n">
        <v>4230.78</v>
      </c>
      <c r="T62" s="41" t="n">
        <v>0</v>
      </c>
      <c r="U62" s="41" t="n">
        <f aca="false">K62-P62</f>
        <v>-30220</v>
      </c>
      <c r="V62" s="41" t="n">
        <f aca="false">L62-Q62</f>
        <v>0</v>
      </c>
      <c r="W62" s="41" t="n">
        <f aca="false">M62-R62</f>
        <v>-4230.78</v>
      </c>
      <c r="X62" s="41" t="n">
        <f aca="false">N62-S62</f>
        <v>-4230.78</v>
      </c>
      <c r="Y62" s="41" t="n">
        <f aca="false">O62-T62</f>
        <v>0</v>
      </c>
      <c r="Z62" s="38" t="s">
        <v>370</v>
      </c>
      <c r="AA62" s="38" t="s">
        <v>241</v>
      </c>
      <c r="AB62" s="38" t="s">
        <v>369</v>
      </c>
      <c r="AC62" s="39" t="s">
        <v>243</v>
      </c>
    </row>
    <row r="63" customFormat="false" ht="15" hidden="false" customHeight="false" outlineLevel="0" collapsed="false">
      <c r="A63" s="38" t="s">
        <v>236</v>
      </c>
      <c r="B63" s="40" t="n">
        <v>42948</v>
      </c>
      <c r="C63" s="40" t="n">
        <v>42948</v>
      </c>
      <c r="D63" s="38" t="s">
        <v>237</v>
      </c>
      <c r="E63" s="39" t="s">
        <v>451</v>
      </c>
      <c r="F63" s="39" t="s">
        <v>337</v>
      </c>
      <c r="G63" s="38" t="s">
        <v>319</v>
      </c>
      <c r="H63" s="38" t="s">
        <v>241</v>
      </c>
      <c r="I63" s="41" t="n">
        <v>18</v>
      </c>
      <c r="J63" s="38" t="s">
        <v>369</v>
      </c>
      <c r="K63" s="39"/>
      <c r="L63" s="39"/>
      <c r="M63" s="39"/>
      <c r="N63" s="39"/>
      <c r="O63" s="39"/>
      <c r="P63" s="41" t="n">
        <v>21000</v>
      </c>
      <c r="Q63" s="41" t="n">
        <v>0</v>
      </c>
      <c r="R63" s="41" t="n">
        <v>1890</v>
      </c>
      <c r="S63" s="41" t="n">
        <v>1890</v>
      </c>
      <c r="T63" s="41" t="n">
        <v>0</v>
      </c>
      <c r="U63" s="41" t="n">
        <f aca="false">K63-P63</f>
        <v>-21000</v>
      </c>
      <c r="V63" s="41" t="n">
        <f aca="false">L63-Q63</f>
        <v>0</v>
      </c>
      <c r="W63" s="41" t="n">
        <f aca="false">M63-R63</f>
        <v>-1890</v>
      </c>
      <c r="X63" s="41" t="n">
        <f aca="false">N63-S63</f>
        <v>-1890</v>
      </c>
      <c r="Y63" s="41" t="n">
        <f aca="false">O63-T63</f>
        <v>0</v>
      </c>
      <c r="Z63" s="38" t="s">
        <v>370</v>
      </c>
      <c r="AA63" s="38" t="s">
        <v>241</v>
      </c>
      <c r="AB63" s="38" t="s">
        <v>369</v>
      </c>
      <c r="AC63" s="39" t="s">
        <v>243</v>
      </c>
    </row>
    <row r="64" customFormat="false" ht="15" hidden="false" customHeight="false" outlineLevel="0" collapsed="false">
      <c r="A64" s="38" t="s">
        <v>236</v>
      </c>
      <c r="B64" s="40" t="n">
        <v>42948</v>
      </c>
      <c r="C64" s="40" t="n">
        <v>42948</v>
      </c>
      <c r="D64" s="38" t="s">
        <v>237</v>
      </c>
      <c r="E64" s="39" t="s">
        <v>451</v>
      </c>
      <c r="F64" s="39" t="s">
        <v>337</v>
      </c>
      <c r="G64" s="38" t="s">
        <v>319</v>
      </c>
      <c r="H64" s="38" t="s">
        <v>241</v>
      </c>
      <c r="I64" s="41" t="n">
        <v>28</v>
      </c>
      <c r="J64" s="38" t="s">
        <v>369</v>
      </c>
      <c r="K64" s="39"/>
      <c r="L64" s="39"/>
      <c r="M64" s="39"/>
      <c r="N64" s="39"/>
      <c r="O64" s="39"/>
      <c r="P64" s="41" t="n">
        <v>10200</v>
      </c>
      <c r="Q64" s="41" t="n">
        <v>0</v>
      </c>
      <c r="R64" s="41" t="n">
        <v>1428</v>
      </c>
      <c r="S64" s="41" t="n">
        <v>1428</v>
      </c>
      <c r="T64" s="41" t="n">
        <v>0</v>
      </c>
      <c r="U64" s="41" t="n">
        <f aca="false">K64-P64</f>
        <v>-10200</v>
      </c>
      <c r="V64" s="41" t="n">
        <f aca="false">L64-Q64</f>
        <v>0</v>
      </c>
      <c r="W64" s="41" t="n">
        <f aca="false">M64-R64</f>
        <v>-1428</v>
      </c>
      <c r="X64" s="41" t="n">
        <f aca="false">N64-S64</f>
        <v>-1428</v>
      </c>
      <c r="Y64" s="41" t="n">
        <f aca="false">O64-T64</f>
        <v>0</v>
      </c>
      <c r="Z64" s="38" t="s">
        <v>370</v>
      </c>
      <c r="AA64" s="38" t="s">
        <v>241</v>
      </c>
      <c r="AB64" s="38" t="s">
        <v>369</v>
      </c>
      <c r="AC64" s="39" t="s">
        <v>243</v>
      </c>
    </row>
    <row r="65" customFormat="false" ht="15" hidden="false" customHeight="false" outlineLevel="0" collapsed="false">
      <c r="A65" s="38" t="s">
        <v>236</v>
      </c>
      <c r="B65" s="40" t="n">
        <v>42948</v>
      </c>
      <c r="C65" s="40" t="n">
        <v>42948</v>
      </c>
      <c r="D65" s="38" t="s">
        <v>237</v>
      </c>
      <c r="E65" s="39" t="s">
        <v>452</v>
      </c>
      <c r="F65" s="39" t="s">
        <v>453</v>
      </c>
      <c r="G65" s="38" t="s">
        <v>319</v>
      </c>
      <c r="H65" s="38" t="s">
        <v>241</v>
      </c>
      <c r="I65" s="41" t="n">
        <v>28</v>
      </c>
      <c r="J65" s="38" t="s">
        <v>369</v>
      </c>
      <c r="K65" s="39"/>
      <c r="L65" s="39"/>
      <c r="M65" s="39"/>
      <c r="N65" s="39"/>
      <c r="O65" s="39"/>
      <c r="P65" s="41" t="n">
        <v>9000</v>
      </c>
      <c r="Q65" s="41" t="n">
        <v>0</v>
      </c>
      <c r="R65" s="41" t="n">
        <v>1260</v>
      </c>
      <c r="S65" s="41" t="n">
        <v>1260</v>
      </c>
      <c r="T65" s="41" t="n">
        <v>0</v>
      </c>
      <c r="U65" s="41" t="n">
        <f aca="false">K65-P65</f>
        <v>-9000</v>
      </c>
      <c r="V65" s="41" t="n">
        <f aca="false">L65-Q65</f>
        <v>0</v>
      </c>
      <c r="W65" s="41" t="n">
        <f aca="false">M65-R65</f>
        <v>-1260</v>
      </c>
      <c r="X65" s="41" t="n">
        <f aca="false">N65-S65</f>
        <v>-1260</v>
      </c>
      <c r="Y65" s="41" t="n">
        <f aca="false">O65-T65</f>
        <v>0</v>
      </c>
      <c r="Z65" s="38" t="s">
        <v>370</v>
      </c>
      <c r="AA65" s="38" t="s">
        <v>241</v>
      </c>
      <c r="AB65" s="38" t="s">
        <v>369</v>
      </c>
      <c r="AC65" s="39" t="s">
        <v>243</v>
      </c>
    </row>
    <row r="66" customFormat="false" ht="15" hidden="false" customHeight="false" outlineLevel="0" collapsed="false">
      <c r="A66" s="38" t="s">
        <v>236</v>
      </c>
      <c r="B66" s="40" t="n">
        <v>42948</v>
      </c>
      <c r="C66" s="40" t="n">
        <v>42948</v>
      </c>
      <c r="D66" s="38" t="s">
        <v>237</v>
      </c>
      <c r="E66" s="39" t="s">
        <v>454</v>
      </c>
      <c r="F66" s="39" t="s">
        <v>455</v>
      </c>
      <c r="G66" s="38" t="s">
        <v>319</v>
      </c>
      <c r="H66" s="38" t="s">
        <v>241</v>
      </c>
      <c r="I66" s="41" t="n">
        <v>18</v>
      </c>
      <c r="J66" s="38" t="s">
        <v>369</v>
      </c>
      <c r="K66" s="39"/>
      <c r="L66" s="39"/>
      <c r="M66" s="39"/>
      <c r="N66" s="39"/>
      <c r="O66" s="39"/>
      <c r="P66" s="41" t="n">
        <v>36992</v>
      </c>
      <c r="Q66" s="41" t="n">
        <v>0</v>
      </c>
      <c r="R66" s="41" t="n">
        <v>3329.28</v>
      </c>
      <c r="S66" s="41" t="n">
        <v>3329.28</v>
      </c>
      <c r="T66" s="41" t="n">
        <v>0</v>
      </c>
      <c r="U66" s="41" t="n">
        <f aca="false">K66-P66</f>
        <v>-36992</v>
      </c>
      <c r="V66" s="41" t="n">
        <f aca="false">L66-Q66</f>
        <v>0</v>
      </c>
      <c r="W66" s="41" t="n">
        <f aca="false">M66-R66</f>
        <v>-3329.28</v>
      </c>
      <c r="X66" s="41" t="n">
        <f aca="false">N66-S66</f>
        <v>-3329.28</v>
      </c>
      <c r="Y66" s="41" t="n">
        <f aca="false">O66-T66</f>
        <v>0</v>
      </c>
      <c r="Z66" s="38" t="s">
        <v>370</v>
      </c>
      <c r="AA66" s="38" t="s">
        <v>241</v>
      </c>
      <c r="AB66" s="38" t="s">
        <v>369</v>
      </c>
      <c r="AC66" s="39" t="s">
        <v>243</v>
      </c>
    </row>
    <row r="67" customFormat="false" ht="15" hidden="false" customHeight="false" outlineLevel="0" collapsed="false">
      <c r="A67" s="38" t="s">
        <v>236</v>
      </c>
      <c r="B67" s="40" t="n">
        <v>42948</v>
      </c>
      <c r="C67" s="40" t="n">
        <v>42948</v>
      </c>
      <c r="D67" s="38" t="s">
        <v>237</v>
      </c>
      <c r="E67" s="39" t="s">
        <v>456</v>
      </c>
      <c r="F67" s="39" t="s">
        <v>457</v>
      </c>
      <c r="G67" s="38" t="s">
        <v>319</v>
      </c>
      <c r="H67" s="38" t="s">
        <v>241</v>
      </c>
      <c r="I67" s="41" t="n">
        <v>28</v>
      </c>
      <c r="J67" s="38" t="s">
        <v>369</v>
      </c>
      <c r="K67" s="39"/>
      <c r="L67" s="39"/>
      <c r="M67" s="39"/>
      <c r="N67" s="39"/>
      <c r="O67" s="39"/>
      <c r="P67" s="41" t="n">
        <v>11350</v>
      </c>
      <c r="Q67" s="41" t="n">
        <v>0</v>
      </c>
      <c r="R67" s="41" t="n">
        <v>1589</v>
      </c>
      <c r="S67" s="41" t="n">
        <v>1589</v>
      </c>
      <c r="T67" s="41" t="n">
        <v>0</v>
      </c>
      <c r="U67" s="41" t="n">
        <f aca="false">K67-P67</f>
        <v>-11350</v>
      </c>
      <c r="V67" s="41" t="n">
        <f aca="false">L67-Q67</f>
        <v>0</v>
      </c>
      <c r="W67" s="41" t="n">
        <f aca="false">M67-R67</f>
        <v>-1589</v>
      </c>
      <c r="X67" s="41" t="n">
        <f aca="false">N67-S67</f>
        <v>-1589</v>
      </c>
      <c r="Y67" s="41" t="n">
        <f aca="false">O67-T67</f>
        <v>0</v>
      </c>
      <c r="Z67" s="38" t="s">
        <v>370</v>
      </c>
      <c r="AA67" s="38" t="s">
        <v>241</v>
      </c>
      <c r="AB67" s="38" t="s">
        <v>369</v>
      </c>
      <c r="AC67" s="39" t="s">
        <v>243</v>
      </c>
    </row>
    <row r="68" customFormat="false" ht="15" hidden="false" customHeight="false" outlineLevel="0" collapsed="false">
      <c r="A68" s="38" t="s">
        <v>236</v>
      </c>
      <c r="B68" s="40" t="n">
        <v>42948</v>
      </c>
      <c r="C68" s="40" t="n">
        <v>42948</v>
      </c>
      <c r="D68" s="38" t="s">
        <v>237</v>
      </c>
      <c r="E68" s="39" t="s">
        <v>388</v>
      </c>
      <c r="F68" s="39" t="s">
        <v>389</v>
      </c>
      <c r="G68" s="38" t="s">
        <v>319</v>
      </c>
      <c r="H68" s="38" t="s">
        <v>241</v>
      </c>
      <c r="I68" s="41" t="n">
        <v>28</v>
      </c>
      <c r="J68" s="38" t="s">
        <v>369</v>
      </c>
      <c r="K68" s="39"/>
      <c r="L68" s="39"/>
      <c r="M68" s="39"/>
      <c r="N68" s="39"/>
      <c r="O68" s="39"/>
      <c r="P68" s="41" t="n">
        <v>1500</v>
      </c>
      <c r="Q68" s="41" t="n">
        <v>0</v>
      </c>
      <c r="R68" s="41" t="n">
        <v>210</v>
      </c>
      <c r="S68" s="41" t="n">
        <v>210</v>
      </c>
      <c r="T68" s="41" t="n">
        <v>0</v>
      </c>
      <c r="U68" s="41" t="n">
        <f aca="false">K68-P68</f>
        <v>-1500</v>
      </c>
      <c r="V68" s="41" t="n">
        <f aca="false">L68-Q68</f>
        <v>0</v>
      </c>
      <c r="W68" s="41" t="n">
        <f aca="false">M68-R68</f>
        <v>-210</v>
      </c>
      <c r="X68" s="41" t="n">
        <f aca="false">N68-S68</f>
        <v>-210</v>
      </c>
      <c r="Y68" s="41" t="n">
        <f aca="false">O68-T68</f>
        <v>0</v>
      </c>
      <c r="Z68" s="38" t="s">
        <v>370</v>
      </c>
      <c r="AA68" s="38" t="s">
        <v>241</v>
      </c>
      <c r="AB68" s="38" t="s">
        <v>369</v>
      </c>
      <c r="AC68" s="39" t="s">
        <v>243</v>
      </c>
    </row>
    <row r="69" customFormat="false" ht="15" hidden="false" customHeight="false" outlineLevel="0" collapsed="false">
      <c r="A69" s="38" t="s">
        <v>236</v>
      </c>
      <c r="B69" s="40" t="n">
        <v>42948</v>
      </c>
      <c r="C69" s="40" t="n">
        <v>42948</v>
      </c>
      <c r="D69" s="38" t="s">
        <v>237</v>
      </c>
      <c r="E69" s="39" t="s">
        <v>458</v>
      </c>
      <c r="F69" s="39" t="s">
        <v>399</v>
      </c>
      <c r="G69" s="38" t="s">
        <v>319</v>
      </c>
      <c r="H69" s="38" t="s">
        <v>241</v>
      </c>
      <c r="I69" s="41" t="n">
        <v>18</v>
      </c>
      <c r="J69" s="38" t="s">
        <v>369</v>
      </c>
      <c r="K69" s="39"/>
      <c r="L69" s="39"/>
      <c r="M69" s="39"/>
      <c r="N69" s="39"/>
      <c r="O69" s="39"/>
      <c r="P69" s="41" t="n">
        <v>3965.76</v>
      </c>
      <c r="Q69" s="41" t="n">
        <v>0</v>
      </c>
      <c r="R69" s="41" t="n">
        <v>356.92</v>
      </c>
      <c r="S69" s="41" t="n">
        <v>356.92</v>
      </c>
      <c r="T69" s="41" t="n">
        <v>0</v>
      </c>
      <c r="U69" s="41" t="n">
        <f aca="false">K69-P69</f>
        <v>-3965.76</v>
      </c>
      <c r="V69" s="41" t="n">
        <f aca="false">L69-Q69</f>
        <v>0</v>
      </c>
      <c r="W69" s="41" t="n">
        <f aca="false">M69-R69</f>
        <v>-356.92</v>
      </c>
      <c r="X69" s="41" t="n">
        <f aca="false">N69-S69</f>
        <v>-356.92</v>
      </c>
      <c r="Y69" s="41" t="n">
        <f aca="false">O69-T69</f>
        <v>0</v>
      </c>
      <c r="Z69" s="38" t="s">
        <v>370</v>
      </c>
      <c r="AA69" s="38" t="s">
        <v>241</v>
      </c>
      <c r="AB69" s="38" t="s">
        <v>369</v>
      </c>
      <c r="AC69" s="39" t="s">
        <v>243</v>
      </c>
    </row>
    <row r="70" customFormat="false" ht="15" hidden="false" customHeight="false" outlineLevel="0" collapsed="false">
      <c r="A70" s="38" t="s">
        <v>236</v>
      </c>
      <c r="B70" s="40" t="n">
        <v>42948</v>
      </c>
      <c r="C70" s="40" t="n">
        <v>42948</v>
      </c>
      <c r="D70" s="38" t="s">
        <v>237</v>
      </c>
      <c r="E70" s="39" t="s">
        <v>459</v>
      </c>
      <c r="F70" s="39" t="s">
        <v>460</v>
      </c>
      <c r="G70" s="38" t="s">
        <v>319</v>
      </c>
      <c r="H70" s="38" t="s">
        <v>241</v>
      </c>
      <c r="I70" s="41" t="n">
        <v>18</v>
      </c>
      <c r="J70" s="38" t="s">
        <v>369</v>
      </c>
      <c r="K70" s="39"/>
      <c r="L70" s="39"/>
      <c r="M70" s="39"/>
      <c r="N70" s="39"/>
      <c r="O70" s="39"/>
      <c r="P70" s="41" t="n">
        <v>173607</v>
      </c>
      <c r="Q70" s="41" t="n">
        <v>0</v>
      </c>
      <c r="R70" s="41" t="n">
        <v>15624.63</v>
      </c>
      <c r="S70" s="41" t="n">
        <v>15624.63</v>
      </c>
      <c r="T70" s="41" t="n">
        <v>0</v>
      </c>
      <c r="U70" s="41" t="n">
        <f aca="false">K70-P70</f>
        <v>-173607</v>
      </c>
      <c r="V70" s="41" t="n">
        <f aca="false">L70-Q70</f>
        <v>0</v>
      </c>
      <c r="W70" s="41" t="n">
        <f aca="false">M70-R70</f>
        <v>-15624.63</v>
      </c>
      <c r="X70" s="41" t="n">
        <f aca="false">N70-S70</f>
        <v>-15624.63</v>
      </c>
      <c r="Y70" s="41" t="n">
        <f aca="false">O70-T70</f>
        <v>0</v>
      </c>
      <c r="Z70" s="38" t="s">
        <v>370</v>
      </c>
      <c r="AA70" s="38" t="s">
        <v>241</v>
      </c>
      <c r="AB70" s="38" t="s">
        <v>369</v>
      </c>
      <c r="AC70" s="39" t="s">
        <v>243</v>
      </c>
    </row>
    <row r="71" customFormat="false" ht="15" hidden="false" customHeight="false" outlineLevel="0" collapsed="false">
      <c r="A71" s="38" t="s">
        <v>236</v>
      </c>
      <c r="B71" s="40" t="n">
        <v>42948</v>
      </c>
      <c r="C71" s="40" t="n">
        <v>42948</v>
      </c>
      <c r="D71" s="38" t="s">
        <v>237</v>
      </c>
      <c r="E71" s="39" t="s">
        <v>461</v>
      </c>
      <c r="F71" s="39" t="s">
        <v>391</v>
      </c>
      <c r="G71" s="38" t="s">
        <v>319</v>
      </c>
      <c r="H71" s="38" t="s">
        <v>241</v>
      </c>
      <c r="I71" s="41" t="n">
        <v>18</v>
      </c>
      <c r="J71" s="38" t="s">
        <v>369</v>
      </c>
      <c r="K71" s="39"/>
      <c r="L71" s="39"/>
      <c r="M71" s="39"/>
      <c r="N71" s="39"/>
      <c r="O71" s="39"/>
      <c r="P71" s="41" t="n">
        <v>262044</v>
      </c>
      <c r="Q71" s="41" t="n">
        <v>0</v>
      </c>
      <c r="R71" s="41" t="n">
        <v>23584</v>
      </c>
      <c r="S71" s="41" t="n">
        <v>23584</v>
      </c>
      <c r="T71" s="41" t="n">
        <v>0</v>
      </c>
      <c r="U71" s="41" t="n">
        <f aca="false">K71-P71</f>
        <v>-262044</v>
      </c>
      <c r="V71" s="41" t="n">
        <f aca="false">L71-Q71</f>
        <v>0</v>
      </c>
      <c r="W71" s="41" t="n">
        <f aca="false">M71-R71</f>
        <v>-23584</v>
      </c>
      <c r="X71" s="41" t="n">
        <f aca="false">N71-S71</f>
        <v>-23584</v>
      </c>
      <c r="Y71" s="41" t="n">
        <f aca="false">O71-T71</f>
        <v>0</v>
      </c>
      <c r="Z71" s="38" t="s">
        <v>370</v>
      </c>
      <c r="AA71" s="38" t="s">
        <v>241</v>
      </c>
      <c r="AB71" s="38" t="s">
        <v>369</v>
      </c>
      <c r="AC71" s="39" t="s">
        <v>243</v>
      </c>
    </row>
    <row r="72" customFormat="false" ht="15" hidden="false" customHeight="false" outlineLevel="0" collapsed="false">
      <c r="A72" s="38" t="s">
        <v>236</v>
      </c>
      <c r="B72" s="40" t="n">
        <v>42948</v>
      </c>
      <c r="C72" s="40" t="n">
        <v>42948</v>
      </c>
      <c r="D72" s="38" t="s">
        <v>237</v>
      </c>
      <c r="E72" s="39" t="s">
        <v>462</v>
      </c>
      <c r="F72" s="39" t="s">
        <v>437</v>
      </c>
      <c r="G72" s="38" t="s">
        <v>319</v>
      </c>
      <c r="H72" s="38" t="s">
        <v>241</v>
      </c>
      <c r="I72" s="41" t="n">
        <v>18</v>
      </c>
      <c r="J72" s="38" t="s">
        <v>369</v>
      </c>
      <c r="K72" s="39"/>
      <c r="L72" s="39"/>
      <c r="M72" s="39"/>
      <c r="N72" s="39"/>
      <c r="O72" s="39"/>
      <c r="P72" s="41" t="n">
        <v>20367</v>
      </c>
      <c r="Q72" s="41" t="n">
        <v>0</v>
      </c>
      <c r="R72" s="41" t="n">
        <v>1833.03</v>
      </c>
      <c r="S72" s="41" t="n">
        <v>1833.03</v>
      </c>
      <c r="T72" s="41" t="n">
        <v>0</v>
      </c>
      <c r="U72" s="41" t="n">
        <f aca="false">K72-P72</f>
        <v>-20367</v>
      </c>
      <c r="V72" s="41" t="n">
        <f aca="false">L72-Q72</f>
        <v>0</v>
      </c>
      <c r="W72" s="41" t="n">
        <f aca="false">M72-R72</f>
        <v>-1833.03</v>
      </c>
      <c r="X72" s="41" t="n">
        <f aca="false">N72-S72</f>
        <v>-1833.03</v>
      </c>
      <c r="Y72" s="41" t="n">
        <f aca="false">O72-T72</f>
        <v>0</v>
      </c>
      <c r="Z72" s="38" t="s">
        <v>370</v>
      </c>
      <c r="AA72" s="38" t="s">
        <v>241</v>
      </c>
      <c r="AB72" s="38" t="s">
        <v>369</v>
      </c>
      <c r="AC72" s="39" t="s">
        <v>243</v>
      </c>
    </row>
    <row r="73" customFormat="false" ht="15" hidden="false" customHeight="false" outlineLevel="0" collapsed="false">
      <c r="A73" s="38" t="s">
        <v>236</v>
      </c>
      <c r="B73" s="40" t="n">
        <v>42948</v>
      </c>
      <c r="C73" s="40" t="n">
        <v>42948</v>
      </c>
      <c r="D73" s="38" t="s">
        <v>237</v>
      </c>
      <c r="E73" s="39" t="s">
        <v>398</v>
      </c>
      <c r="F73" s="39" t="s">
        <v>399</v>
      </c>
      <c r="G73" s="38" t="s">
        <v>319</v>
      </c>
      <c r="H73" s="38" t="s">
        <v>241</v>
      </c>
      <c r="I73" s="41" t="n">
        <v>18</v>
      </c>
      <c r="J73" s="38" t="s">
        <v>369</v>
      </c>
      <c r="K73" s="39"/>
      <c r="L73" s="39"/>
      <c r="M73" s="39"/>
      <c r="N73" s="39"/>
      <c r="O73" s="39"/>
      <c r="P73" s="41" t="n">
        <v>54087149.97</v>
      </c>
      <c r="Q73" s="41" t="n">
        <v>9735686.99</v>
      </c>
      <c r="R73" s="41" t="n">
        <v>0</v>
      </c>
      <c r="S73" s="41" t="n">
        <v>0</v>
      </c>
      <c r="T73" s="41" t="n">
        <v>0</v>
      </c>
      <c r="U73" s="41" t="n">
        <f aca="false">K73-P73</f>
        <v>-54087149.97</v>
      </c>
      <c r="V73" s="41" t="n">
        <f aca="false">L73-Q73</f>
        <v>-9735686.99</v>
      </c>
      <c r="W73" s="41" t="n">
        <f aca="false">M73-R73</f>
        <v>0</v>
      </c>
      <c r="X73" s="41" t="n">
        <f aca="false">N73-S73</f>
        <v>0</v>
      </c>
      <c r="Y73" s="41" t="n">
        <f aca="false">O73-T73</f>
        <v>0</v>
      </c>
      <c r="Z73" s="38" t="s">
        <v>370</v>
      </c>
      <c r="AA73" s="38" t="s">
        <v>241</v>
      </c>
      <c r="AB73" s="38" t="s">
        <v>369</v>
      </c>
      <c r="AC73" s="39" t="s">
        <v>243</v>
      </c>
    </row>
    <row r="74" customFormat="false" ht="15" hidden="false" customHeight="false" outlineLevel="0" collapsed="false">
      <c r="A74" s="38" t="s">
        <v>236</v>
      </c>
      <c r="B74" s="40" t="n">
        <v>42948</v>
      </c>
      <c r="C74" s="40" t="n">
        <v>42948</v>
      </c>
      <c r="D74" s="38" t="s">
        <v>237</v>
      </c>
      <c r="E74" s="39" t="s">
        <v>404</v>
      </c>
      <c r="F74" s="39" t="s">
        <v>405</v>
      </c>
      <c r="G74" s="38" t="s">
        <v>319</v>
      </c>
      <c r="H74" s="38" t="s">
        <v>241</v>
      </c>
      <c r="I74" s="41" t="n">
        <v>18</v>
      </c>
      <c r="J74" s="38" t="s">
        <v>369</v>
      </c>
      <c r="K74" s="39"/>
      <c r="L74" s="39"/>
      <c r="M74" s="39"/>
      <c r="N74" s="39"/>
      <c r="O74" s="39"/>
      <c r="P74" s="41" t="n">
        <v>687738.92</v>
      </c>
      <c r="Q74" s="41" t="n">
        <v>123793.01</v>
      </c>
      <c r="R74" s="41" t="n">
        <v>0</v>
      </c>
      <c r="S74" s="41" t="n">
        <v>0</v>
      </c>
      <c r="T74" s="41" t="n">
        <v>0</v>
      </c>
      <c r="U74" s="41" t="n">
        <f aca="false">K74-P74</f>
        <v>-687738.92</v>
      </c>
      <c r="V74" s="41" t="n">
        <f aca="false">L74-Q74</f>
        <v>-123793.01</v>
      </c>
      <c r="W74" s="41" t="n">
        <f aca="false">M74-R74</f>
        <v>0</v>
      </c>
      <c r="X74" s="41" t="n">
        <f aca="false">N74-S74</f>
        <v>0</v>
      </c>
      <c r="Y74" s="41" t="n">
        <f aca="false">O74-T74</f>
        <v>0</v>
      </c>
      <c r="Z74" s="38" t="s">
        <v>370</v>
      </c>
      <c r="AA74" s="38" t="s">
        <v>241</v>
      </c>
      <c r="AB74" s="38" t="s">
        <v>369</v>
      </c>
      <c r="AC74" s="39" t="s">
        <v>243</v>
      </c>
    </row>
    <row r="75" customFormat="false" ht="15" hidden="false" customHeight="false" outlineLevel="0" collapsed="false">
      <c r="A75" s="38" t="s">
        <v>236</v>
      </c>
      <c r="B75" s="40" t="n">
        <v>42948</v>
      </c>
      <c r="C75" s="40" t="n">
        <v>42948</v>
      </c>
      <c r="D75" s="38" t="s">
        <v>237</v>
      </c>
      <c r="E75" s="39" t="s">
        <v>463</v>
      </c>
      <c r="F75" s="39" t="s">
        <v>464</v>
      </c>
      <c r="G75" s="38" t="s">
        <v>319</v>
      </c>
      <c r="H75" s="38" t="s">
        <v>241</v>
      </c>
      <c r="I75" s="41" t="n">
        <v>18</v>
      </c>
      <c r="J75" s="38" t="s">
        <v>369</v>
      </c>
      <c r="K75" s="39"/>
      <c r="L75" s="39"/>
      <c r="M75" s="39"/>
      <c r="N75" s="39"/>
      <c r="O75" s="39"/>
      <c r="P75" s="41" t="n">
        <v>617390</v>
      </c>
      <c r="Q75" s="41" t="n">
        <v>111130.2</v>
      </c>
      <c r="R75" s="41" t="n">
        <v>0</v>
      </c>
      <c r="S75" s="41" t="n">
        <v>0</v>
      </c>
      <c r="T75" s="41" t="n">
        <v>0</v>
      </c>
      <c r="U75" s="41" t="n">
        <f aca="false">K75-P75</f>
        <v>-617390</v>
      </c>
      <c r="V75" s="41" t="n">
        <f aca="false">L75-Q75</f>
        <v>-111130.2</v>
      </c>
      <c r="W75" s="41" t="n">
        <f aca="false">M75-R75</f>
        <v>0</v>
      </c>
      <c r="X75" s="41" t="n">
        <f aca="false">N75-S75</f>
        <v>0</v>
      </c>
      <c r="Y75" s="41" t="n">
        <f aca="false">O75-T75</f>
        <v>0</v>
      </c>
      <c r="Z75" s="38" t="s">
        <v>370</v>
      </c>
      <c r="AA75" s="38" t="s">
        <v>241</v>
      </c>
      <c r="AB75" s="38" t="s">
        <v>369</v>
      </c>
      <c r="AC75" s="39" t="s">
        <v>243</v>
      </c>
    </row>
    <row r="76" customFormat="false" ht="15" hidden="false" customHeight="false" outlineLevel="0" collapsed="false">
      <c r="A76" s="38" t="s">
        <v>236</v>
      </c>
      <c r="B76" s="40" t="n">
        <v>42948</v>
      </c>
      <c r="C76" s="40" t="n">
        <v>42948</v>
      </c>
      <c r="D76" s="38" t="s">
        <v>237</v>
      </c>
      <c r="E76" s="39" t="s">
        <v>465</v>
      </c>
      <c r="F76" s="39" t="s">
        <v>435</v>
      </c>
      <c r="G76" s="38" t="s">
        <v>319</v>
      </c>
      <c r="H76" s="38" t="s">
        <v>241</v>
      </c>
      <c r="I76" s="41" t="n">
        <v>18</v>
      </c>
      <c r="J76" s="38" t="s">
        <v>369</v>
      </c>
      <c r="K76" s="39"/>
      <c r="L76" s="39"/>
      <c r="M76" s="39"/>
      <c r="N76" s="39"/>
      <c r="O76" s="39"/>
      <c r="P76" s="41" t="n">
        <v>94905</v>
      </c>
      <c r="Q76" s="41" t="n">
        <v>17082.9</v>
      </c>
      <c r="R76" s="41" t="n">
        <v>0</v>
      </c>
      <c r="S76" s="41" t="n">
        <v>0</v>
      </c>
      <c r="T76" s="41" t="n">
        <v>0</v>
      </c>
      <c r="U76" s="41" t="n">
        <f aca="false">K76-P76</f>
        <v>-94905</v>
      </c>
      <c r="V76" s="41" t="n">
        <f aca="false">L76-Q76</f>
        <v>-17082.9</v>
      </c>
      <c r="W76" s="41" t="n">
        <f aca="false">M76-R76</f>
        <v>0</v>
      </c>
      <c r="X76" s="41" t="n">
        <f aca="false">N76-S76</f>
        <v>0</v>
      </c>
      <c r="Y76" s="41" t="n">
        <f aca="false">O76-T76</f>
        <v>0</v>
      </c>
      <c r="Z76" s="38" t="s">
        <v>370</v>
      </c>
      <c r="AA76" s="38" t="s">
        <v>241</v>
      </c>
      <c r="AB76" s="38" t="s">
        <v>369</v>
      </c>
      <c r="AC76" s="39" t="s">
        <v>243</v>
      </c>
    </row>
    <row r="77" customFormat="false" ht="15" hidden="false" customHeight="false" outlineLevel="0" collapsed="false">
      <c r="A77" s="38" t="s">
        <v>236</v>
      </c>
      <c r="B77" s="40" t="n">
        <v>42948</v>
      </c>
      <c r="C77" s="40" t="n">
        <v>42948</v>
      </c>
      <c r="D77" s="38" t="s">
        <v>237</v>
      </c>
      <c r="E77" s="39" t="s">
        <v>417</v>
      </c>
      <c r="F77" s="39" t="s">
        <v>418</v>
      </c>
      <c r="G77" s="38" t="s">
        <v>319</v>
      </c>
      <c r="H77" s="38" t="s">
        <v>241</v>
      </c>
      <c r="I77" s="41" t="n">
        <v>18</v>
      </c>
      <c r="J77" s="38" t="s">
        <v>369</v>
      </c>
      <c r="K77" s="39"/>
      <c r="L77" s="39"/>
      <c r="M77" s="39"/>
      <c r="N77" s="39"/>
      <c r="O77" s="39"/>
      <c r="P77" s="41" t="n">
        <v>2227500</v>
      </c>
      <c r="Q77" s="41" t="n">
        <v>400950</v>
      </c>
      <c r="R77" s="41" t="n">
        <v>0</v>
      </c>
      <c r="S77" s="41" t="n">
        <v>0</v>
      </c>
      <c r="T77" s="41" t="n">
        <v>0</v>
      </c>
      <c r="U77" s="41" t="n">
        <f aca="false">K77-P77</f>
        <v>-2227500</v>
      </c>
      <c r="V77" s="41" t="n">
        <f aca="false">L77-Q77</f>
        <v>-400950</v>
      </c>
      <c r="W77" s="41" t="n">
        <f aca="false">M77-R77</f>
        <v>0</v>
      </c>
      <c r="X77" s="41" t="n">
        <f aca="false">N77-S77</f>
        <v>0</v>
      </c>
      <c r="Y77" s="41" t="n">
        <f aca="false">O77-T77</f>
        <v>0</v>
      </c>
      <c r="Z77" s="38" t="s">
        <v>370</v>
      </c>
      <c r="AA77" s="38" t="s">
        <v>241</v>
      </c>
      <c r="AB77" s="38" t="s">
        <v>369</v>
      </c>
      <c r="AC77" s="39" t="s">
        <v>243</v>
      </c>
    </row>
    <row r="78" customFormat="false" ht="15" hidden="false" customHeight="false" outlineLevel="0" collapsed="false">
      <c r="A78" s="38" t="s">
        <v>236</v>
      </c>
      <c r="B78" s="40" t="n">
        <v>42948</v>
      </c>
      <c r="C78" s="40" t="n">
        <v>42948</v>
      </c>
      <c r="D78" s="38" t="s">
        <v>237</v>
      </c>
      <c r="E78" s="39" t="s">
        <v>466</v>
      </c>
      <c r="F78" s="39" t="s">
        <v>467</v>
      </c>
      <c r="G78" s="38" t="s">
        <v>319</v>
      </c>
      <c r="H78" s="38" t="s">
        <v>241</v>
      </c>
      <c r="I78" s="41" t="n">
        <v>18</v>
      </c>
      <c r="J78" s="38" t="s">
        <v>369</v>
      </c>
      <c r="K78" s="39"/>
      <c r="L78" s="39"/>
      <c r="M78" s="39"/>
      <c r="N78" s="39"/>
      <c r="O78" s="39"/>
      <c r="P78" s="41" t="n">
        <v>139882.24</v>
      </c>
      <c r="Q78" s="41" t="n">
        <v>25178.76</v>
      </c>
      <c r="R78" s="41" t="n">
        <v>0</v>
      </c>
      <c r="S78" s="41" t="n">
        <v>0</v>
      </c>
      <c r="T78" s="41" t="n">
        <v>0</v>
      </c>
      <c r="U78" s="41" t="n">
        <f aca="false">K78-P78</f>
        <v>-139882.24</v>
      </c>
      <c r="V78" s="41" t="n">
        <f aca="false">L78-Q78</f>
        <v>-25178.76</v>
      </c>
      <c r="W78" s="41" t="n">
        <f aca="false">M78-R78</f>
        <v>0</v>
      </c>
      <c r="X78" s="41" t="n">
        <f aca="false">N78-S78</f>
        <v>0</v>
      </c>
      <c r="Y78" s="41" t="n">
        <f aca="false">O78-T78</f>
        <v>0</v>
      </c>
      <c r="Z78" s="38" t="s">
        <v>370</v>
      </c>
      <c r="AA78" s="38" t="s">
        <v>241</v>
      </c>
      <c r="AB78" s="38" t="s">
        <v>369</v>
      </c>
      <c r="AC78" s="39" t="s">
        <v>243</v>
      </c>
    </row>
    <row r="79" customFormat="false" ht="15" hidden="false" customHeight="false" outlineLevel="0" collapsed="false">
      <c r="A79" s="38" t="s">
        <v>236</v>
      </c>
      <c r="B79" s="40" t="n">
        <v>42948</v>
      </c>
      <c r="C79" s="40" t="n">
        <v>42948</v>
      </c>
      <c r="D79" s="38" t="s">
        <v>237</v>
      </c>
      <c r="E79" s="39" t="s">
        <v>421</v>
      </c>
      <c r="F79" s="39" t="s">
        <v>422</v>
      </c>
      <c r="G79" s="38" t="s">
        <v>319</v>
      </c>
      <c r="H79" s="38" t="s">
        <v>241</v>
      </c>
      <c r="I79" s="41" t="n">
        <v>18</v>
      </c>
      <c r="J79" s="38" t="s">
        <v>369</v>
      </c>
      <c r="K79" s="39"/>
      <c r="L79" s="39"/>
      <c r="M79" s="39"/>
      <c r="N79" s="39"/>
      <c r="O79" s="39"/>
      <c r="P79" s="41" t="n">
        <v>3061800</v>
      </c>
      <c r="Q79" s="41" t="n">
        <v>551124</v>
      </c>
      <c r="R79" s="41" t="n">
        <v>0</v>
      </c>
      <c r="S79" s="41" t="n">
        <v>0</v>
      </c>
      <c r="T79" s="41" t="n">
        <v>0</v>
      </c>
      <c r="U79" s="41" t="n">
        <f aca="false">K79-P79</f>
        <v>-3061800</v>
      </c>
      <c r="V79" s="41" t="n">
        <f aca="false">L79-Q79</f>
        <v>-551124</v>
      </c>
      <c r="W79" s="41" t="n">
        <f aca="false">M79-R79</f>
        <v>0</v>
      </c>
      <c r="X79" s="41" t="n">
        <f aca="false">N79-S79</f>
        <v>0</v>
      </c>
      <c r="Y79" s="41" t="n">
        <f aca="false">O79-T79</f>
        <v>0</v>
      </c>
      <c r="Z79" s="38" t="s">
        <v>370</v>
      </c>
      <c r="AA79" s="38" t="s">
        <v>241</v>
      </c>
      <c r="AB79" s="38" t="s">
        <v>369</v>
      </c>
      <c r="AC79" s="39" t="s">
        <v>243</v>
      </c>
    </row>
    <row r="80" customFormat="false" ht="15" hidden="false" customHeight="false" outlineLevel="0" collapsed="false">
      <c r="A80" s="38" t="s">
        <v>236</v>
      </c>
      <c r="B80" s="40" t="n">
        <v>42948</v>
      </c>
      <c r="C80" s="40" t="n">
        <v>42948</v>
      </c>
      <c r="D80" s="38" t="s">
        <v>237</v>
      </c>
      <c r="E80" s="39" t="s">
        <v>423</v>
      </c>
      <c r="F80" s="39" t="s">
        <v>424</v>
      </c>
      <c r="G80" s="38" t="s">
        <v>319</v>
      </c>
      <c r="H80" s="38" t="s">
        <v>241</v>
      </c>
      <c r="I80" s="41" t="n">
        <v>18</v>
      </c>
      <c r="J80" s="38" t="s">
        <v>369</v>
      </c>
      <c r="K80" s="39"/>
      <c r="L80" s="39"/>
      <c r="M80" s="39"/>
      <c r="N80" s="39"/>
      <c r="O80" s="39"/>
      <c r="P80" s="41" t="n">
        <v>523100.52</v>
      </c>
      <c r="Q80" s="41" t="n">
        <v>94158</v>
      </c>
      <c r="R80" s="41" t="n">
        <v>0</v>
      </c>
      <c r="S80" s="41" t="n">
        <v>0</v>
      </c>
      <c r="T80" s="41" t="n">
        <v>0</v>
      </c>
      <c r="U80" s="41" t="n">
        <f aca="false">K80-P80</f>
        <v>-523100.52</v>
      </c>
      <c r="V80" s="41" t="n">
        <f aca="false">L80-Q80</f>
        <v>-94158</v>
      </c>
      <c r="W80" s="41" t="n">
        <f aca="false">M80-R80</f>
        <v>0</v>
      </c>
      <c r="X80" s="41" t="n">
        <f aca="false">N80-S80</f>
        <v>0</v>
      </c>
      <c r="Y80" s="41" t="n">
        <f aca="false">O80-T80</f>
        <v>0</v>
      </c>
      <c r="Z80" s="38" t="s">
        <v>370</v>
      </c>
      <c r="AA80" s="38" t="s">
        <v>241</v>
      </c>
      <c r="AB80" s="38" t="s">
        <v>369</v>
      </c>
      <c r="AC80" s="39" t="s">
        <v>243</v>
      </c>
    </row>
    <row r="81" customFormat="false" ht="15" hidden="false" customHeight="false" outlineLevel="0" collapsed="false">
      <c r="A81" s="38" t="s">
        <v>236</v>
      </c>
      <c r="B81" s="40" t="n">
        <v>42948</v>
      </c>
      <c r="C81" s="40" t="n">
        <v>42948</v>
      </c>
      <c r="D81" s="38" t="s">
        <v>237</v>
      </c>
      <c r="E81" s="39" t="s">
        <v>468</v>
      </c>
      <c r="F81" s="39" t="s">
        <v>469</v>
      </c>
      <c r="G81" s="38" t="s">
        <v>319</v>
      </c>
      <c r="H81" s="38" t="s">
        <v>241</v>
      </c>
      <c r="I81" s="41" t="n">
        <v>18</v>
      </c>
      <c r="J81" s="38" t="s">
        <v>369</v>
      </c>
      <c r="K81" s="39"/>
      <c r="L81" s="39"/>
      <c r="M81" s="39"/>
      <c r="N81" s="39"/>
      <c r="O81" s="39"/>
      <c r="P81" s="41" t="n">
        <v>954207.84</v>
      </c>
      <c r="Q81" s="41" t="n">
        <v>171757.41</v>
      </c>
      <c r="R81" s="41" t="n">
        <v>0</v>
      </c>
      <c r="S81" s="41" t="n">
        <v>0</v>
      </c>
      <c r="T81" s="41" t="n">
        <v>0</v>
      </c>
      <c r="U81" s="41" t="n">
        <f aca="false">K81-P81</f>
        <v>-954207.84</v>
      </c>
      <c r="V81" s="41" t="n">
        <f aca="false">L81-Q81</f>
        <v>-171757.41</v>
      </c>
      <c r="W81" s="41" t="n">
        <f aca="false">M81-R81</f>
        <v>0</v>
      </c>
      <c r="X81" s="41" t="n">
        <f aca="false">N81-S81</f>
        <v>0</v>
      </c>
      <c r="Y81" s="41" t="n">
        <f aca="false">O81-T81</f>
        <v>0</v>
      </c>
      <c r="Z81" s="38" t="s">
        <v>370</v>
      </c>
      <c r="AA81" s="38" t="s">
        <v>241</v>
      </c>
      <c r="AB81" s="38" t="s">
        <v>369</v>
      </c>
      <c r="AC81" s="39" t="s">
        <v>243</v>
      </c>
    </row>
    <row r="82" customFormat="false" ht="15" hidden="false" customHeight="false" outlineLevel="0" collapsed="false">
      <c r="A82" s="38" t="s">
        <v>236</v>
      </c>
      <c r="B82" s="40" t="n">
        <v>42948</v>
      </c>
      <c r="C82" s="40" t="n">
        <v>42948</v>
      </c>
      <c r="D82" s="38" t="s">
        <v>237</v>
      </c>
      <c r="E82" s="39" t="s">
        <v>425</v>
      </c>
      <c r="F82" s="39" t="s">
        <v>426</v>
      </c>
      <c r="G82" s="38" t="s">
        <v>319</v>
      </c>
      <c r="H82" s="38" t="s">
        <v>241</v>
      </c>
      <c r="I82" s="41" t="n">
        <v>18</v>
      </c>
      <c r="J82" s="38" t="s">
        <v>369</v>
      </c>
      <c r="K82" s="39"/>
      <c r="L82" s="39"/>
      <c r="M82" s="39"/>
      <c r="N82" s="39"/>
      <c r="O82" s="39"/>
      <c r="P82" s="41" t="n">
        <v>836877.1</v>
      </c>
      <c r="Q82" s="41" t="n">
        <v>150637.88</v>
      </c>
      <c r="R82" s="41" t="n">
        <v>0</v>
      </c>
      <c r="S82" s="41" t="n">
        <v>0</v>
      </c>
      <c r="T82" s="41" t="n">
        <v>0</v>
      </c>
      <c r="U82" s="41" t="n">
        <f aca="false">K82-P82</f>
        <v>-836877.1</v>
      </c>
      <c r="V82" s="41" t="n">
        <f aca="false">L82-Q82</f>
        <v>-150637.88</v>
      </c>
      <c r="W82" s="41" t="n">
        <f aca="false">M82-R82</f>
        <v>0</v>
      </c>
      <c r="X82" s="41" t="n">
        <f aca="false">N82-S82</f>
        <v>0</v>
      </c>
      <c r="Y82" s="41" t="n">
        <f aca="false">O82-T82</f>
        <v>0</v>
      </c>
      <c r="Z82" s="38" t="s">
        <v>370</v>
      </c>
      <c r="AA82" s="38" t="s">
        <v>241</v>
      </c>
      <c r="AB82" s="38" t="s">
        <v>369</v>
      </c>
      <c r="AC82" s="39" t="s">
        <v>243</v>
      </c>
    </row>
    <row r="83" customFormat="false" ht="15" hidden="false" customHeight="false" outlineLevel="0" collapsed="false">
      <c r="A83" s="38" t="s">
        <v>236</v>
      </c>
      <c r="B83" s="40" t="n">
        <v>42948</v>
      </c>
      <c r="C83" s="40" t="n">
        <v>42948</v>
      </c>
      <c r="D83" s="38" t="s">
        <v>237</v>
      </c>
      <c r="E83" s="39" t="s">
        <v>470</v>
      </c>
      <c r="F83" s="39" t="s">
        <v>428</v>
      </c>
      <c r="G83" s="38" t="s">
        <v>319</v>
      </c>
      <c r="H83" s="38" t="s">
        <v>241</v>
      </c>
      <c r="I83" s="41" t="n">
        <v>12</v>
      </c>
      <c r="J83" s="38" t="s">
        <v>369</v>
      </c>
      <c r="K83" s="39"/>
      <c r="L83" s="39"/>
      <c r="M83" s="39"/>
      <c r="N83" s="39"/>
      <c r="O83" s="39"/>
      <c r="P83" s="41" t="n">
        <v>105400</v>
      </c>
      <c r="Q83" s="41" t="n">
        <v>12648</v>
      </c>
      <c r="R83" s="41" t="n">
        <v>0</v>
      </c>
      <c r="S83" s="41" t="n">
        <v>0</v>
      </c>
      <c r="T83" s="41" t="n">
        <v>0</v>
      </c>
      <c r="U83" s="41" t="n">
        <f aca="false">K83-P83</f>
        <v>-105400</v>
      </c>
      <c r="V83" s="41" t="n">
        <f aca="false">L83-Q83</f>
        <v>-12648</v>
      </c>
      <c r="W83" s="41" t="n">
        <f aca="false">M83-R83</f>
        <v>0</v>
      </c>
      <c r="X83" s="41" t="n">
        <f aca="false">N83-S83</f>
        <v>0</v>
      </c>
      <c r="Y83" s="41" t="n">
        <f aca="false">O83-T83</f>
        <v>0</v>
      </c>
      <c r="Z83" s="38" t="s">
        <v>370</v>
      </c>
      <c r="AA83" s="38" t="s">
        <v>241</v>
      </c>
      <c r="AB83" s="38" t="s">
        <v>369</v>
      </c>
      <c r="AC83" s="39" t="s">
        <v>243</v>
      </c>
    </row>
    <row r="84" customFormat="false" ht="15" hidden="false" customHeight="false" outlineLevel="0" collapsed="false">
      <c r="A84" s="38" t="s">
        <v>236</v>
      </c>
      <c r="B84" s="40" t="n">
        <v>42948</v>
      </c>
      <c r="C84" s="40" t="n">
        <v>42948</v>
      </c>
      <c r="D84" s="38" t="s">
        <v>237</v>
      </c>
      <c r="E84" s="39" t="s">
        <v>471</v>
      </c>
      <c r="F84" s="39" t="s">
        <v>472</v>
      </c>
      <c r="G84" s="38" t="s">
        <v>319</v>
      </c>
      <c r="H84" s="38" t="s">
        <v>241</v>
      </c>
      <c r="I84" s="41" t="n">
        <v>18</v>
      </c>
      <c r="J84" s="38" t="s">
        <v>369</v>
      </c>
      <c r="K84" s="39"/>
      <c r="L84" s="39"/>
      <c r="M84" s="39"/>
      <c r="N84" s="39"/>
      <c r="O84" s="39"/>
      <c r="P84" s="41" t="n">
        <v>8250</v>
      </c>
      <c r="Q84" s="41" t="n">
        <v>1485</v>
      </c>
      <c r="R84" s="41" t="n">
        <v>0</v>
      </c>
      <c r="S84" s="41" t="n">
        <v>0</v>
      </c>
      <c r="T84" s="41" t="n">
        <v>0</v>
      </c>
      <c r="U84" s="41" t="n">
        <f aca="false">K84-P84</f>
        <v>-8250</v>
      </c>
      <c r="V84" s="41" t="n">
        <f aca="false">L84-Q84</f>
        <v>-1485</v>
      </c>
      <c r="W84" s="41" t="n">
        <f aca="false">M84-R84</f>
        <v>0</v>
      </c>
      <c r="X84" s="41" t="n">
        <f aca="false">N84-S84</f>
        <v>0</v>
      </c>
      <c r="Y84" s="41" t="n">
        <f aca="false">O84-T84</f>
        <v>0</v>
      </c>
      <c r="Z84" s="38" t="s">
        <v>370</v>
      </c>
      <c r="AA84" s="38" t="s">
        <v>241</v>
      </c>
      <c r="AB84" s="38" t="s">
        <v>369</v>
      </c>
      <c r="AC84" s="39" t="s">
        <v>243</v>
      </c>
    </row>
    <row r="85" customFormat="false" ht="15" hidden="false" customHeight="false" outlineLevel="0" collapsed="false">
      <c r="A85" s="38" t="s">
        <v>236</v>
      </c>
      <c r="B85" s="40" t="n">
        <v>42948</v>
      </c>
      <c r="C85" s="40" t="n">
        <v>42948</v>
      </c>
      <c r="D85" s="38" t="s">
        <v>237</v>
      </c>
      <c r="E85" s="39" t="s">
        <v>427</v>
      </c>
      <c r="F85" s="39" t="s">
        <v>428</v>
      </c>
      <c r="G85" s="38" t="s">
        <v>319</v>
      </c>
      <c r="H85" s="38" t="s">
        <v>241</v>
      </c>
      <c r="I85" s="41" t="n">
        <v>18</v>
      </c>
      <c r="J85" s="38" t="s">
        <v>369</v>
      </c>
      <c r="K85" s="39"/>
      <c r="L85" s="39"/>
      <c r="M85" s="39"/>
      <c r="N85" s="39"/>
      <c r="O85" s="39"/>
      <c r="P85" s="41" t="n">
        <v>305270.5</v>
      </c>
      <c r="Q85" s="41" t="n">
        <v>54948.69</v>
      </c>
      <c r="R85" s="41" t="n">
        <v>0</v>
      </c>
      <c r="S85" s="41" t="n">
        <v>0</v>
      </c>
      <c r="T85" s="41" t="n">
        <v>0</v>
      </c>
      <c r="U85" s="41" t="n">
        <f aca="false">K85-P85</f>
        <v>-305270.5</v>
      </c>
      <c r="V85" s="41" t="n">
        <f aca="false">L85-Q85</f>
        <v>-54948.69</v>
      </c>
      <c r="W85" s="41" t="n">
        <f aca="false">M85-R85</f>
        <v>0</v>
      </c>
      <c r="X85" s="41" t="n">
        <f aca="false">N85-S85</f>
        <v>0</v>
      </c>
      <c r="Y85" s="41" t="n">
        <f aca="false">O85-T85</f>
        <v>0</v>
      </c>
      <c r="Z85" s="38" t="s">
        <v>370</v>
      </c>
      <c r="AA85" s="38" t="s">
        <v>241</v>
      </c>
      <c r="AB85" s="38" t="s">
        <v>369</v>
      </c>
      <c r="AC85" s="39" t="s">
        <v>243</v>
      </c>
    </row>
    <row r="86" customFormat="false" ht="15" hidden="false" customHeight="false" outlineLevel="0" collapsed="false">
      <c r="A86" s="38" t="s">
        <v>236</v>
      </c>
      <c r="B86" s="40" t="n">
        <v>42948</v>
      </c>
      <c r="C86" s="40" t="n">
        <v>42948</v>
      </c>
      <c r="D86" s="38" t="s">
        <v>237</v>
      </c>
      <c r="E86" s="39" t="s">
        <v>473</v>
      </c>
      <c r="F86" s="39" t="s">
        <v>357</v>
      </c>
      <c r="G86" s="38" t="s">
        <v>319</v>
      </c>
      <c r="H86" s="38" t="s">
        <v>241</v>
      </c>
      <c r="I86" s="41" t="n">
        <v>18</v>
      </c>
      <c r="J86" s="38" t="s">
        <v>369</v>
      </c>
      <c r="K86" s="39"/>
      <c r="L86" s="39"/>
      <c r="M86" s="39"/>
      <c r="N86" s="39"/>
      <c r="O86" s="39"/>
      <c r="P86" s="41" t="n">
        <v>1626240</v>
      </c>
      <c r="Q86" s="41" t="n">
        <v>292723.2</v>
      </c>
      <c r="R86" s="41" t="n">
        <v>0</v>
      </c>
      <c r="S86" s="41" t="n">
        <v>0</v>
      </c>
      <c r="T86" s="41" t="n">
        <v>0</v>
      </c>
      <c r="U86" s="41" t="n">
        <f aca="false">K86-P86</f>
        <v>-1626240</v>
      </c>
      <c r="V86" s="41" t="n">
        <f aca="false">L86-Q86</f>
        <v>-292723.2</v>
      </c>
      <c r="W86" s="41" t="n">
        <f aca="false">M86-R86</f>
        <v>0</v>
      </c>
      <c r="X86" s="41" t="n">
        <f aca="false">N86-S86</f>
        <v>0</v>
      </c>
      <c r="Y86" s="41" t="n">
        <f aca="false">O86-T86</f>
        <v>0</v>
      </c>
      <c r="Z86" s="38" t="s">
        <v>370</v>
      </c>
      <c r="AA86" s="38" t="s">
        <v>241</v>
      </c>
      <c r="AB86" s="38" t="s">
        <v>369</v>
      </c>
      <c r="AC86" s="39" t="s">
        <v>243</v>
      </c>
    </row>
    <row r="87" customFormat="false" ht="15" hidden="false" customHeight="false" outlineLevel="0" collapsed="false">
      <c r="A87" s="38" t="s">
        <v>236</v>
      </c>
      <c r="B87" s="40" t="n">
        <v>42948</v>
      </c>
      <c r="C87" s="40" t="n">
        <v>42948</v>
      </c>
      <c r="D87" s="38" t="s">
        <v>237</v>
      </c>
      <c r="E87" s="39" t="s">
        <v>429</v>
      </c>
      <c r="F87" s="39" t="s">
        <v>430</v>
      </c>
      <c r="G87" s="38" t="s">
        <v>319</v>
      </c>
      <c r="H87" s="38" t="s">
        <v>241</v>
      </c>
      <c r="I87" s="41" t="n">
        <v>18</v>
      </c>
      <c r="J87" s="38" t="s">
        <v>369</v>
      </c>
      <c r="K87" s="39"/>
      <c r="L87" s="39"/>
      <c r="M87" s="39"/>
      <c r="N87" s="39"/>
      <c r="O87" s="39"/>
      <c r="P87" s="41" t="n">
        <v>35700</v>
      </c>
      <c r="Q87" s="41" t="n">
        <v>6426</v>
      </c>
      <c r="R87" s="41" t="n">
        <v>0</v>
      </c>
      <c r="S87" s="41" t="n">
        <v>0</v>
      </c>
      <c r="T87" s="41" t="n">
        <v>0</v>
      </c>
      <c r="U87" s="41" t="n">
        <f aca="false">K87-P87</f>
        <v>-35700</v>
      </c>
      <c r="V87" s="41" t="n">
        <f aca="false">L87-Q87</f>
        <v>-6426</v>
      </c>
      <c r="W87" s="41" t="n">
        <f aca="false">M87-R87</f>
        <v>0</v>
      </c>
      <c r="X87" s="41" t="n">
        <f aca="false">N87-S87</f>
        <v>0</v>
      </c>
      <c r="Y87" s="41" t="n">
        <f aca="false">O87-T87</f>
        <v>0</v>
      </c>
      <c r="Z87" s="38" t="s">
        <v>370</v>
      </c>
      <c r="AA87" s="38" t="s">
        <v>241</v>
      </c>
      <c r="AB87" s="38" t="s">
        <v>369</v>
      </c>
      <c r="AC87" s="39" t="s">
        <v>243</v>
      </c>
    </row>
    <row r="88" customFormat="false" ht="15" hidden="false" customHeight="false" outlineLevel="0" collapsed="false">
      <c r="A88" s="38" t="s">
        <v>236</v>
      </c>
      <c r="B88" s="40" t="n">
        <v>42948</v>
      </c>
      <c r="C88" s="40" t="n">
        <v>42948</v>
      </c>
      <c r="D88" s="38" t="s">
        <v>237</v>
      </c>
      <c r="E88" s="39" t="s">
        <v>474</v>
      </c>
      <c r="F88" s="39" t="s">
        <v>335</v>
      </c>
      <c r="G88" s="38" t="s">
        <v>319</v>
      </c>
      <c r="H88" s="38" t="s">
        <v>241</v>
      </c>
      <c r="I88" s="41" t="n">
        <v>5</v>
      </c>
      <c r="J88" s="38" t="s">
        <v>369</v>
      </c>
      <c r="K88" s="39"/>
      <c r="L88" s="39"/>
      <c r="M88" s="39"/>
      <c r="N88" s="39"/>
      <c r="O88" s="39"/>
      <c r="P88" s="41" t="n">
        <v>4485</v>
      </c>
      <c r="Q88" s="41" t="n">
        <v>224.25</v>
      </c>
      <c r="R88" s="41" t="n">
        <v>0</v>
      </c>
      <c r="S88" s="41" t="n">
        <v>0</v>
      </c>
      <c r="T88" s="41" t="n">
        <v>0</v>
      </c>
      <c r="U88" s="41" t="n">
        <f aca="false">K88-P88</f>
        <v>-4485</v>
      </c>
      <c r="V88" s="41" t="n">
        <f aca="false">L88-Q88</f>
        <v>-224.25</v>
      </c>
      <c r="W88" s="41" t="n">
        <f aca="false">M88-R88</f>
        <v>0</v>
      </c>
      <c r="X88" s="41" t="n">
        <f aca="false">N88-S88</f>
        <v>0</v>
      </c>
      <c r="Y88" s="41" t="n">
        <f aca="false">O88-T88</f>
        <v>0</v>
      </c>
      <c r="Z88" s="38" t="s">
        <v>370</v>
      </c>
      <c r="AA88" s="38" t="s">
        <v>241</v>
      </c>
      <c r="AB88" s="38" t="s">
        <v>369</v>
      </c>
      <c r="AC88" s="39" t="s">
        <v>243</v>
      </c>
    </row>
    <row r="89" customFormat="false" ht="15" hidden="false" customHeight="false" outlineLevel="0" collapsed="false">
      <c r="A89" s="38" t="s">
        <v>236</v>
      </c>
      <c r="B89" s="40" t="n">
        <v>42948</v>
      </c>
      <c r="C89" s="40" t="n">
        <v>42948</v>
      </c>
      <c r="D89" s="38" t="s">
        <v>237</v>
      </c>
      <c r="E89" s="39" t="s">
        <v>475</v>
      </c>
      <c r="F89" s="39" t="s">
        <v>476</v>
      </c>
      <c r="G89" s="38" t="s">
        <v>319</v>
      </c>
      <c r="H89" s="38" t="s">
        <v>241</v>
      </c>
      <c r="I89" s="41" t="n">
        <v>18</v>
      </c>
      <c r="J89" s="38" t="s">
        <v>369</v>
      </c>
      <c r="K89" s="39"/>
      <c r="L89" s="39"/>
      <c r="M89" s="39"/>
      <c r="N89" s="39"/>
      <c r="O89" s="39"/>
      <c r="P89" s="41" t="n">
        <v>307305</v>
      </c>
      <c r="Q89" s="41" t="n">
        <v>55314.9</v>
      </c>
      <c r="R89" s="41" t="n">
        <v>0</v>
      </c>
      <c r="S89" s="41" t="n">
        <v>0</v>
      </c>
      <c r="T89" s="41" t="n">
        <v>0</v>
      </c>
      <c r="U89" s="41" t="n">
        <f aca="false">K89-P89</f>
        <v>-307305</v>
      </c>
      <c r="V89" s="41" t="n">
        <f aca="false">L89-Q89</f>
        <v>-55314.9</v>
      </c>
      <c r="W89" s="41" t="n">
        <f aca="false">M89-R89</f>
        <v>0</v>
      </c>
      <c r="X89" s="41" t="n">
        <f aca="false">N89-S89</f>
        <v>0</v>
      </c>
      <c r="Y89" s="41" t="n">
        <f aca="false">O89-T89</f>
        <v>0</v>
      </c>
      <c r="Z89" s="38" t="s">
        <v>370</v>
      </c>
      <c r="AA89" s="38" t="s">
        <v>241</v>
      </c>
      <c r="AB89" s="38" t="s">
        <v>369</v>
      </c>
      <c r="AC89" s="39" t="s">
        <v>243</v>
      </c>
    </row>
    <row r="90" customFormat="false" ht="15" hidden="false" customHeight="false" outlineLevel="0" collapsed="false">
      <c r="A90" s="38" t="s">
        <v>236</v>
      </c>
      <c r="B90" s="40" t="n">
        <v>42948</v>
      </c>
      <c r="C90" s="40" t="n">
        <v>42948</v>
      </c>
      <c r="D90" s="38" t="s">
        <v>237</v>
      </c>
      <c r="E90" s="39" t="s">
        <v>477</v>
      </c>
      <c r="F90" s="39" t="s">
        <v>478</v>
      </c>
      <c r="G90" s="38" t="s">
        <v>319</v>
      </c>
      <c r="H90" s="38" t="s">
        <v>241</v>
      </c>
      <c r="I90" s="41" t="n">
        <v>28</v>
      </c>
      <c r="J90" s="38" t="s">
        <v>369</v>
      </c>
      <c r="K90" s="39"/>
      <c r="L90" s="39"/>
      <c r="M90" s="39"/>
      <c r="N90" s="39"/>
      <c r="O90" s="39"/>
      <c r="P90" s="41" t="n">
        <v>156950.45</v>
      </c>
      <c r="Q90" s="41" t="n">
        <v>43946.13</v>
      </c>
      <c r="R90" s="41" t="n">
        <v>0</v>
      </c>
      <c r="S90" s="41" t="n">
        <v>0</v>
      </c>
      <c r="T90" s="41" t="n">
        <v>0</v>
      </c>
      <c r="U90" s="41" t="n">
        <f aca="false">K90-P90</f>
        <v>-156950.45</v>
      </c>
      <c r="V90" s="41" t="n">
        <f aca="false">L90-Q90</f>
        <v>-43946.13</v>
      </c>
      <c r="W90" s="41" t="n">
        <f aca="false">M90-R90</f>
        <v>0</v>
      </c>
      <c r="X90" s="41" t="n">
        <f aca="false">N90-S90</f>
        <v>0</v>
      </c>
      <c r="Y90" s="41" t="n">
        <f aca="false">O90-T90</f>
        <v>0</v>
      </c>
      <c r="Z90" s="38" t="s">
        <v>370</v>
      </c>
      <c r="AA90" s="38" t="s">
        <v>241</v>
      </c>
      <c r="AB90" s="38" t="s">
        <v>369</v>
      </c>
      <c r="AC90" s="39" t="s">
        <v>243</v>
      </c>
    </row>
    <row r="91" customFormat="false" ht="15" hidden="false" customHeight="false" outlineLevel="0" collapsed="false">
      <c r="A91" s="38" t="s">
        <v>236</v>
      </c>
      <c r="B91" s="40" t="n">
        <v>42948</v>
      </c>
      <c r="C91" s="40" t="n">
        <v>42948</v>
      </c>
      <c r="D91" s="38" t="s">
        <v>237</v>
      </c>
      <c r="E91" s="39" t="s">
        <v>479</v>
      </c>
      <c r="F91" s="39" t="s">
        <v>480</v>
      </c>
      <c r="G91" s="38" t="s">
        <v>319</v>
      </c>
      <c r="H91" s="38" t="s">
        <v>241</v>
      </c>
      <c r="I91" s="41" t="n">
        <v>18</v>
      </c>
      <c r="J91" s="38" t="s">
        <v>369</v>
      </c>
      <c r="K91" s="39"/>
      <c r="L91" s="39"/>
      <c r="M91" s="39"/>
      <c r="N91" s="39"/>
      <c r="O91" s="39"/>
      <c r="P91" s="41" t="n">
        <v>1632000</v>
      </c>
      <c r="Q91" s="41" t="n">
        <v>293760</v>
      </c>
      <c r="R91" s="41" t="n">
        <v>0</v>
      </c>
      <c r="S91" s="41" t="n">
        <v>0</v>
      </c>
      <c r="T91" s="41" t="n">
        <v>0</v>
      </c>
      <c r="U91" s="41" t="n">
        <f aca="false">K91-P91</f>
        <v>-1632000</v>
      </c>
      <c r="V91" s="41" t="n">
        <f aca="false">L91-Q91</f>
        <v>-293760</v>
      </c>
      <c r="W91" s="41" t="n">
        <f aca="false">M91-R91</f>
        <v>0</v>
      </c>
      <c r="X91" s="41" t="n">
        <f aca="false">N91-S91</f>
        <v>0</v>
      </c>
      <c r="Y91" s="41" t="n">
        <f aca="false">O91-T91</f>
        <v>0</v>
      </c>
      <c r="Z91" s="38" t="s">
        <v>370</v>
      </c>
      <c r="AA91" s="38" t="s">
        <v>241</v>
      </c>
      <c r="AB91" s="38" t="s">
        <v>369</v>
      </c>
      <c r="AC91" s="39" t="s">
        <v>243</v>
      </c>
    </row>
    <row r="92" customFormat="false" ht="15" hidden="false" customHeight="false" outlineLevel="0" collapsed="false">
      <c r="A92" s="38" t="s">
        <v>236</v>
      </c>
      <c r="B92" s="40" t="n">
        <v>42948</v>
      </c>
      <c r="C92" s="40" t="n">
        <v>42948</v>
      </c>
      <c r="D92" s="38" t="s">
        <v>237</v>
      </c>
      <c r="E92" s="39" t="s">
        <v>481</v>
      </c>
      <c r="F92" s="39" t="s">
        <v>446</v>
      </c>
      <c r="G92" s="38" t="s">
        <v>319</v>
      </c>
      <c r="H92" s="38" t="s">
        <v>241</v>
      </c>
      <c r="I92" s="41" t="n">
        <v>18</v>
      </c>
      <c r="J92" s="38" t="s">
        <v>369</v>
      </c>
      <c r="K92" s="39"/>
      <c r="L92" s="39"/>
      <c r="M92" s="39"/>
      <c r="N92" s="39"/>
      <c r="O92" s="39"/>
      <c r="P92" s="41" t="n">
        <v>1577618.8</v>
      </c>
      <c r="Q92" s="41" t="n">
        <v>283972</v>
      </c>
      <c r="R92" s="41" t="n">
        <v>0</v>
      </c>
      <c r="S92" s="41" t="n">
        <v>0</v>
      </c>
      <c r="T92" s="41" t="n">
        <v>0</v>
      </c>
      <c r="U92" s="41" t="n">
        <f aca="false">K92-P92</f>
        <v>-1577618.8</v>
      </c>
      <c r="V92" s="41" t="n">
        <f aca="false">L92-Q92</f>
        <v>-283972</v>
      </c>
      <c r="W92" s="41" t="n">
        <f aca="false">M92-R92</f>
        <v>0</v>
      </c>
      <c r="X92" s="41" t="n">
        <f aca="false">N92-S92</f>
        <v>0</v>
      </c>
      <c r="Y92" s="41" t="n">
        <f aca="false">O92-T92</f>
        <v>0</v>
      </c>
      <c r="Z92" s="38" t="s">
        <v>370</v>
      </c>
      <c r="AA92" s="38" t="s">
        <v>241</v>
      </c>
      <c r="AB92" s="38" t="s">
        <v>369</v>
      </c>
      <c r="AC92" s="39" t="s">
        <v>243</v>
      </c>
    </row>
    <row r="93" customFormat="false" ht="15" hidden="false" customHeight="false" outlineLevel="0" collapsed="false">
      <c r="A93" s="38" t="s">
        <v>236</v>
      </c>
      <c r="B93" s="40" t="n">
        <v>42948</v>
      </c>
      <c r="C93" s="40" t="n">
        <v>42948</v>
      </c>
      <c r="D93" s="38" t="s">
        <v>237</v>
      </c>
      <c r="E93" s="39" t="s">
        <v>482</v>
      </c>
      <c r="F93" s="39" t="s">
        <v>483</v>
      </c>
      <c r="G93" s="38" t="s">
        <v>319</v>
      </c>
      <c r="H93" s="38" t="s">
        <v>241</v>
      </c>
      <c r="I93" s="41" t="n">
        <v>18</v>
      </c>
      <c r="J93" s="38" t="s">
        <v>369</v>
      </c>
      <c r="K93" s="39"/>
      <c r="L93" s="39"/>
      <c r="M93" s="39"/>
      <c r="N93" s="39"/>
      <c r="O93" s="39"/>
      <c r="P93" s="41" t="n">
        <v>822</v>
      </c>
      <c r="Q93" s="41" t="n">
        <v>147.96</v>
      </c>
      <c r="R93" s="41" t="n">
        <v>0</v>
      </c>
      <c r="S93" s="41" t="n">
        <v>0</v>
      </c>
      <c r="T93" s="41" t="n">
        <v>0</v>
      </c>
      <c r="U93" s="41" t="n">
        <f aca="false">K93-P93</f>
        <v>-822</v>
      </c>
      <c r="V93" s="41" t="n">
        <f aca="false">L93-Q93</f>
        <v>-147.96</v>
      </c>
      <c r="W93" s="41" t="n">
        <f aca="false">M93-R93</f>
        <v>0</v>
      </c>
      <c r="X93" s="41" t="n">
        <f aca="false">N93-S93</f>
        <v>0</v>
      </c>
      <c r="Y93" s="41" t="n">
        <f aca="false">O93-T93</f>
        <v>0</v>
      </c>
      <c r="Z93" s="38" t="s">
        <v>370</v>
      </c>
      <c r="AA93" s="38" t="s">
        <v>241</v>
      </c>
      <c r="AB93" s="38" t="s">
        <v>369</v>
      </c>
      <c r="AC93" s="39" t="s">
        <v>243</v>
      </c>
    </row>
    <row r="94" customFormat="false" ht="15" hidden="false" customHeight="false" outlineLevel="0" collapsed="false">
      <c r="A94" s="38" t="s">
        <v>236</v>
      </c>
      <c r="B94" s="40" t="n">
        <v>42948</v>
      </c>
      <c r="C94" s="40" t="n">
        <v>42948</v>
      </c>
      <c r="D94" s="38" t="s">
        <v>237</v>
      </c>
      <c r="E94" s="39" t="s">
        <v>484</v>
      </c>
      <c r="F94" s="39" t="s">
        <v>485</v>
      </c>
      <c r="G94" s="38" t="s">
        <v>319</v>
      </c>
      <c r="H94" s="38" t="s">
        <v>241</v>
      </c>
      <c r="I94" s="41" t="n">
        <v>18</v>
      </c>
      <c r="J94" s="38" t="s">
        <v>369</v>
      </c>
      <c r="K94" s="39"/>
      <c r="L94" s="39"/>
      <c r="M94" s="39"/>
      <c r="N94" s="39"/>
      <c r="O94" s="39"/>
      <c r="P94" s="41" t="n">
        <v>205000</v>
      </c>
      <c r="Q94" s="41" t="n">
        <v>36000</v>
      </c>
      <c r="R94" s="41" t="n">
        <v>0</v>
      </c>
      <c r="S94" s="41" t="n">
        <v>0</v>
      </c>
      <c r="T94" s="41" t="n">
        <v>0</v>
      </c>
      <c r="U94" s="41" t="n">
        <f aca="false">K94-P94</f>
        <v>-205000</v>
      </c>
      <c r="V94" s="41" t="n">
        <f aca="false">L94-Q94</f>
        <v>-36000</v>
      </c>
      <c r="W94" s="41" t="n">
        <f aca="false">M94-R94</f>
        <v>0</v>
      </c>
      <c r="X94" s="41" t="n">
        <f aca="false">N94-S94</f>
        <v>0</v>
      </c>
      <c r="Y94" s="41" t="n">
        <f aca="false">O94-T94</f>
        <v>0</v>
      </c>
      <c r="Z94" s="38" t="s">
        <v>370</v>
      </c>
      <c r="AA94" s="38" t="s">
        <v>241</v>
      </c>
      <c r="AB94" s="38" t="s">
        <v>369</v>
      </c>
      <c r="AC94" s="39" t="s">
        <v>243</v>
      </c>
    </row>
    <row r="95" customFormat="false" ht="15" hidden="false" customHeight="false" outlineLevel="0" collapsed="false">
      <c r="A95" s="38" t="s">
        <v>236</v>
      </c>
      <c r="B95" s="40" t="n">
        <v>42948</v>
      </c>
      <c r="C95" s="40" t="n">
        <v>42948</v>
      </c>
      <c r="D95" s="38" t="s">
        <v>237</v>
      </c>
      <c r="E95" s="39" t="s">
        <v>432</v>
      </c>
      <c r="F95" s="39" t="s">
        <v>433</v>
      </c>
      <c r="G95" s="38" t="s">
        <v>319</v>
      </c>
      <c r="H95" s="38" t="s">
        <v>241</v>
      </c>
      <c r="I95" s="41" t="n">
        <v>18</v>
      </c>
      <c r="J95" s="38" t="s">
        <v>369</v>
      </c>
      <c r="K95" s="39"/>
      <c r="L95" s="39"/>
      <c r="M95" s="39"/>
      <c r="N95" s="39"/>
      <c r="O95" s="39"/>
      <c r="P95" s="41" t="n">
        <v>52349</v>
      </c>
      <c r="Q95" s="41" t="n">
        <v>9423</v>
      </c>
      <c r="R95" s="41" t="n">
        <v>0</v>
      </c>
      <c r="S95" s="41" t="n">
        <v>0</v>
      </c>
      <c r="T95" s="41" t="n">
        <v>0</v>
      </c>
      <c r="U95" s="41" t="n">
        <f aca="false">K95-P95</f>
        <v>-52349</v>
      </c>
      <c r="V95" s="41" t="n">
        <f aca="false">L95-Q95</f>
        <v>-9423</v>
      </c>
      <c r="W95" s="41" t="n">
        <f aca="false">M95-R95</f>
        <v>0</v>
      </c>
      <c r="X95" s="41" t="n">
        <f aca="false">N95-S95</f>
        <v>0</v>
      </c>
      <c r="Y95" s="41" t="n">
        <f aca="false">O95-T95</f>
        <v>0</v>
      </c>
      <c r="Z95" s="38" t="s">
        <v>370</v>
      </c>
      <c r="AA95" s="38" t="s">
        <v>241</v>
      </c>
      <c r="AB95" s="38" t="s">
        <v>369</v>
      </c>
      <c r="AC95" s="39" t="s">
        <v>243</v>
      </c>
    </row>
    <row r="96" customFormat="false" ht="15" hidden="false" customHeight="false" outlineLevel="0" collapsed="false">
      <c r="A96" s="38" t="s">
        <v>236</v>
      </c>
      <c r="B96" s="40" t="n">
        <v>42948</v>
      </c>
      <c r="C96" s="40" t="n">
        <v>42948</v>
      </c>
      <c r="D96" s="38" t="s">
        <v>237</v>
      </c>
      <c r="E96" s="39" t="s">
        <v>486</v>
      </c>
      <c r="F96" s="39" t="s">
        <v>387</v>
      </c>
      <c r="G96" s="38" t="s">
        <v>319</v>
      </c>
      <c r="H96" s="38" t="s">
        <v>241</v>
      </c>
      <c r="I96" s="41" t="n">
        <v>18</v>
      </c>
      <c r="J96" s="38" t="s">
        <v>241</v>
      </c>
      <c r="K96" s="39"/>
      <c r="L96" s="39"/>
      <c r="M96" s="39"/>
      <c r="N96" s="39"/>
      <c r="O96" s="39"/>
      <c r="P96" s="41" t="n">
        <v>85312</v>
      </c>
      <c r="Q96" s="41" t="n">
        <v>0</v>
      </c>
      <c r="R96" s="41" t="n">
        <v>7678.08</v>
      </c>
      <c r="S96" s="41" t="n">
        <v>7678.08</v>
      </c>
      <c r="T96" s="41" t="n">
        <v>0</v>
      </c>
      <c r="U96" s="41" t="n">
        <f aca="false">K96-P96</f>
        <v>-85312</v>
      </c>
      <c r="V96" s="41" t="n">
        <f aca="false">L96-Q96</f>
        <v>0</v>
      </c>
      <c r="W96" s="41" t="n">
        <f aca="false">M96-R96</f>
        <v>-7678.08</v>
      </c>
      <c r="X96" s="41" t="n">
        <f aca="false">N96-S96</f>
        <v>-7678.08</v>
      </c>
      <c r="Y96" s="41" t="n">
        <f aca="false">O96-T96</f>
        <v>0</v>
      </c>
      <c r="Z96" s="38" t="s">
        <v>370</v>
      </c>
      <c r="AA96" s="38" t="s">
        <v>241</v>
      </c>
      <c r="AB96" s="38" t="s">
        <v>369</v>
      </c>
      <c r="AC96" s="39" t="s">
        <v>243</v>
      </c>
    </row>
    <row r="97" customFormat="false" ht="15" hidden="false" customHeight="false" outlineLevel="0" collapsed="false">
      <c r="A97" s="38" t="s">
        <v>236</v>
      </c>
      <c r="B97" s="40" t="n">
        <v>42948</v>
      </c>
      <c r="C97" s="40" t="n">
        <v>42979</v>
      </c>
      <c r="D97" s="38" t="s">
        <v>237</v>
      </c>
      <c r="E97" s="39" t="s">
        <v>487</v>
      </c>
      <c r="F97" s="39" t="s">
        <v>488</v>
      </c>
      <c r="G97" s="38" t="s">
        <v>319</v>
      </c>
      <c r="H97" s="38" t="s">
        <v>241</v>
      </c>
      <c r="I97" s="41" t="n">
        <v>18</v>
      </c>
      <c r="J97" s="38" t="s">
        <v>369</v>
      </c>
      <c r="K97" s="39"/>
      <c r="L97" s="39"/>
      <c r="M97" s="39"/>
      <c r="N97" s="39"/>
      <c r="O97" s="39"/>
      <c r="P97" s="41" t="n">
        <v>12242.38</v>
      </c>
      <c r="Q97" s="41" t="n">
        <v>0</v>
      </c>
      <c r="R97" s="41" t="n">
        <v>1101.81</v>
      </c>
      <c r="S97" s="41" t="n">
        <v>1101.81</v>
      </c>
      <c r="T97" s="41" t="n">
        <v>0</v>
      </c>
      <c r="U97" s="41" t="n">
        <f aca="false">K97-P97</f>
        <v>-12242.38</v>
      </c>
      <c r="V97" s="41" t="n">
        <f aca="false">L97-Q97</f>
        <v>0</v>
      </c>
      <c r="W97" s="41" t="n">
        <f aca="false">M97-R97</f>
        <v>-1101.81</v>
      </c>
      <c r="X97" s="41" t="n">
        <f aca="false">N97-S97</f>
        <v>-1101.81</v>
      </c>
      <c r="Y97" s="41" t="n">
        <f aca="false">O97-T97</f>
        <v>0</v>
      </c>
      <c r="Z97" s="38" t="s">
        <v>370</v>
      </c>
      <c r="AA97" s="38" t="s">
        <v>241</v>
      </c>
      <c r="AB97" s="38" t="s">
        <v>369</v>
      </c>
      <c r="AC97" s="39" t="s">
        <v>243</v>
      </c>
    </row>
    <row r="98" customFormat="false" ht="15" hidden="false" customHeight="false" outlineLevel="0" collapsed="false">
      <c r="A98" s="38" t="s">
        <v>236</v>
      </c>
      <c r="B98" s="40" t="n">
        <v>42948</v>
      </c>
      <c r="C98" s="40" t="n">
        <v>42979</v>
      </c>
      <c r="D98" s="38" t="s">
        <v>237</v>
      </c>
      <c r="E98" s="39" t="s">
        <v>489</v>
      </c>
      <c r="F98" s="39" t="s">
        <v>490</v>
      </c>
      <c r="G98" s="38" t="s">
        <v>319</v>
      </c>
      <c r="H98" s="38" t="s">
        <v>241</v>
      </c>
      <c r="I98" s="41" t="n">
        <v>18</v>
      </c>
      <c r="J98" s="38" t="s">
        <v>369</v>
      </c>
      <c r="K98" s="39"/>
      <c r="L98" s="39"/>
      <c r="M98" s="39"/>
      <c r="N98" s="39"/>
      <c r="O98" s="39"/>
      <c r="P98" s="41" t="n">
        <v>71960</v>
      </c>
      <c r="Q98" s="41" t="n">
        <v>0</v>
      </c>
      <c r="R98" s="41" t="n">
        <v>6476.4</v>
      </c>
      <c r="S98" s="41" t="n">
        <v>6476.4</v>
      </c>
      <c r="T98" s="41" t="n">
        <v>0</v>
      </c>
      <c r="U98" s="41" t="n">
        <f aca="false">K98-P98</f>
        <v>-71960</v>
      </c>
      <c r="V98" s="41" t="n">
        <f aca="false">L98-Q98</f>
        <v>0</v>
      </c>
      <c r="W98" s="41" t="n">
        <f aca="false">M98-R98</f>
        <v>-6476.4</v>
      </c>
      <c r="X98" s="41" t="n">
        <f aca="false">N98-S98</f>
        <v>-6476.4</v>
      </c>
      <c r="Y98" s="41" t="n">
        <f aca="false">O98-T98</f>
        <v>0</v>
      </c>
      <c r="Z98" s="38" t="s">
        <v>370</v>
      </c>
      <c r="AA98" s="38" t="s">
        <v>241</v>
      </c>
      <c r="AB98" s="38" t="s">
        <v>369</v>
      </c>
      <c r="AC98" s="39" t="s">
        <v>243</v>
      </c>
    </row>
    <row r="99" customFormat="false" ht="15" hidden="false" customHeight="false" outlineLevel="0" collapsed="false">
      <c r="A99" s="38" t="s">
        <v>236</v>
      </c>
      <c r="B99" s="40" t="n">
        <v>42948</v>
      </c>
      <c r="C99" s="40" t="n">
        <v>42979</v>
      </c>
      <c r="D99" s="38" t="s">
        <v>237</v>
      </c>
      <c r="E99" s="39" t="s">
        <v>491</v>
      </c>
      <c r="F99" s="39" t="s">
        <v>492</v>
      </c>
      <c r="G99" s="38" t="s">
        <v>319</v>
      </c>
      <c r="H99" s="38" t="s">
        <v>241</v>
      </c>
      <c r="I99" s="41" t="n">
        <v>5</v>
      </c>
      <c r="J99" s="38" t="s">
        <v>369</v>
      </c>
      <c r="K99" s="39"/>
      <c r="L99" s="39"/>
      <c r="M99" s="39"/>
      <c r="N99" s="39"/>
      <c r="O99" s="39"/>
      <c r="P99" s="41" t="n">
        <v>2700</v>
      </c>
      <c r="Q99" s="41" t="n">
        <v>0</v>
      </c>
      <c r="R99" s="41" t="n">
        <v>67.5</v>
      </c>
      <c r="S99" s="41" t="n">
        <v>67.5</v>
      </c>
      <c r="T99" s="41" t="n">
        <v>0</v>
      </c>
      <c r="U99" s="41" t="n">
        <f aca="false">K99-P99</f>
        <v>-2700</v>
      </c>
      <c r="V99" s="41" t="n">
        <f aca="false">L99-Q99</f>
        <v>0</v>
      </c>
      <c r="W99" s="41" t="n">
        <f aca="false">M99-R99</f>
        <v>-67.5</v>
      </c>
      <c r="X99" s="41" t="n">
        <f aca="false">N99-S99</f>
        <v>-67.5</v>
      </c>
      <c r="Y99" s="41" t="n">
        <f aca="false">O99-T99</f>
        <v>0</v>
      </c>
      <c r="Z99" s="38" t="s">
        <v>370</v>
      </c>
      <c r="AA99" s="38" t="s">
        <v>241</v>
      </c>
      <c r="AB99" s="38" t="s">
        <v>369</v>
      </c>
      <c r="AC99" s="39" t="s">
        <v>243</v>
      </c>
    </row>
    <row r="100" customFormat="false" ht="15" hidden="false" customHeight="false" outlineLevel="0" collapsed="false">
      <c r="A100" s="38" t="s">
        <v>236</v>
      </c>
      <c r="B100" s="40" t="n">
        <v>42948</v>
      </c>
      <c r="C100" s="40" t="n">
        <v>42979</v>
      </c>
      <c r="D100" s="38" t="s">
        <v>237</v>
      </c>
      <c r="E100" s="39" t="s">
        <v>493</v>
      </c>
      <c r="F100" s="39" t="s">
        <v>494</v>
      </c>
      <c r="G100" s="38" t="s">
        <v>319</v>
      </c>
      <c r="H100" s="38" t="s">
        <v>241</v>
      </c>
      <c r="I100" s="41" t="n">
        <v>12</v>
      </c>
      <c r="J100" s="38" t="s">
        <v>369</v>
      </c>
      <c r="K100" s="39"/>
      <c r="L100" s="39"/>
      <c r="M100" s="39"/>
      <c r="N100" s="39"/>
      <c r="O100" s="39"/>
      <c r="P100" s="41" t="n">
        <v>2800</v>
      </c>
      <c r="Q100" s="41" t="n">
        <v>0</v>
      </c>
      <c r="R100" s="41" t="n">
        <v>168</v>
      </c>
      <c r="S100" s="41" t="n">
        <v>168</v>
      </c>
      <c r="T100" s="41" t="n">
        <v>0</v>
      </c>
      <c r="U100" s="41" t="n">
        <f aca="false">K100-P100</f>
        <v>-2800</v>
      </c>
      <c r="V100" s="41" t="n">
        <f aca="false">L100-Q100</f>
        <v>0</v>
      </c>
      <c r="W100" s="41" t="n">
        <f aca="false">M100-R100</f>
        <v>-168</v>
      </c>
      <c r="X100" s="41" t="n">
        <f aca="false">N100-S100</f>
        <v>-168</v>
      </c>
      <c r="Y100" s="41" t="n">
        <f aca="false">O100-T100</f>
        <v>0</v>
      </c>
      <c r="Z100" s="38" t="s">
        <v>370</v>
      </c>
      <c r="AA100" s="38" t="s">
        <v>241</v>
      </c>
      <c r="AB100" s="38" t="s">
        <v>369</v>
      </c>
      <c r="AC100" s="39" t="s">
        <v>243</v>
      </c>
    </row>
    <row r="101" customFormat="false" ht="15" hidden="false" customHeight="false" outlineLevel="0" collapsed="false">
      <c r="A101" s="38" t="s">
        <v>236</v>
      </c>
      <c r="B101" s="40" t="n">
        <v>42948</v>
      </c>
      <c r="C101" s="40" t="n">
        <v>42979</v>
      </c>
      <c r="D101" s="38" t="s">
        <v>237</v>
      </c>
      <c r="E101" s="39" t="s">
        <v>493</v>
      </c>
      <c r="F101" s="39" t="s">
        <v>494</v>
      </c>
      <c r="G101" s="38" t="s">
        <v>319</v>
      </c>
      <c r="H101" s="38" t="s">
        <v>241</v>
      </c>
      <c r="I101" s="41" t="n">
        <v>18</v>
      </c>
      <c r="J101" s="38" t="s">
        <v>369</v>
      </c>
      <c r="K101" s="39"/>
      <c r="L101" s="39"/>
      <c r="M101" s="39"/>
      <c r="N101" s="39"/>
      <c r="O101" s="39"/>
      <c r="P101" s="41" t="n">
        <v>10200</v>
      </c>
      <c r="Q101" s="41" t="n">
        <v>0</v>
      </c>
      <c r="R101" s="41" t="n">
        <v>918</v>
      </c>
      <c r="S101" s="41" t="n">
        <v>918</v>
      </c>
      <c r="T101" s="41" t="n">
        <v>0</v>
      </c>
      <c r="U101" s="41" t="n">
        <f aca="false">K101-P101</f>
        <v>-10200</v>
      </c>
      <c r="V101" s="41" t="n">
        <f aca="false">L101-Q101</f>
        <v>0</v>
      </c>
      <c r="W101" s="41" t="n">
        <f aca="false">M101-R101</f>
        <v>-918</v>
      </c>
      <c r="X101" s="41" t="n">
        <f aca="false">N101-S101</f>
        <v>-918</v>
      </c>
      <c r="Y101" s="41" t="n">
        <f aca="false">O101-T101</f>
        <v>0</v>
      </c>
      <c r="Z101" s="38" t="s">
        <v>370</v>
      </c>
      <c r="AA101" s="38" t="s">
        <v>241</v>
      </c>
      <c r="AB101" s="38" t="s">
        <v>369</v>
      </c>
      <c r="AC101" s="39" t="s">
        <v>243</v>
      </c>
    </row>
    <row r="102" customFormat="false" ht="15" hidden="false" customHeight="false" outlineLevel="0" collapsed="false">
      <c r="A102" s="38" t="s">
        <v>236</v>
      </c>
      <c r="B102" s="40" t="n">
        <v>42948</v>
      </c>
      <c r="C102" s="40" t="n">
        <v>42979</v>
      </c>
      <c r="D102" s="38" t="s">
        <v>237</v>
      </c>
      <c r="E102" s="39" t="s">
        <v>493</v>
      </c>
      <c r="F102" s="39" t="s">
        <v>494</v>
      </c>
      <c r="G102" s="38" t="s">
        <v>319</v>
      </c>
      <c r="H102" s="38" t="s">
        <v>241</v>
      </c>
      <c r="I102" s="41" t="n">
        <v>28</v>
      </c>
      <c r="J102" s="38" t="s">
        <v>369</v>
      </c>
      <c r="K102" s="39"/>
      <c r="L102" s="39"/>
      <c r="M102" s="39"/>
      <c r="N102" s="39"/>
      <c r="O102" s="39"/>
      <c r="P102" s="41" t="n">
        <v>34216</v>
      </c>
      <c r="Q102" s="41" t="n">
        <v>0</v>
      </c>
      <c r="R102" s="41" t="n">
        <v>4790.24</v>
      </c>
      <c r="S102" s="41" t="n">
        <v>4790.24</v>
      </c>
      <c r="T102" s="41" t="n">
        <v>0</v>
      </c>
      <c r="U102" s="41" t="n">
        <f aca="false">K102-P102</f>
        <v>-34216</v>
      </c>
      <c r="V102" s="41" t="n">
        <f aca="false">L102-Q102</f>
        <v>0</v>
      </c>
      <c r="W102" s="41" t="n">
        <f aca="false">M102-R102</f>
        <v>-4790.24</v>
      </c>
      <c r="X102" s="41" t="n">
        <f aca="false">N102-S102</f>
        <v>-4790.24</v>
      </c>
      <c r="Y102" s="41" t="n">
        <f aca="false">O102-T102</f>
        <v>0</v>
      </c>
      <c r="Z102" s="38" t="s">
        <v>370</v>
      </c>
      <c r="AA102" s="38" t="s">
        <v>241</v>
      </c>
      <c r="AB102" s="38" t="s">
        <v>369</v>
      </c>
      <c r="AC102" s="39" t="s">
        <v>243</v>
      </c>
    </row>
    <row r="103" customFormat="false" ht="15" hidden="false" customHeight="false" outlineLevel="0" collapsed="false">
      <c r="A103" s="38" t="s">
        <v>236</v>
      </c>
      <c r="B103" s="40" t="n">
        <v>42948</v>
      </c>
      <c r="C103" s="40" t="n">
        <v>42979</v>
      </c>
      <c r="D103" s="38" t="s">
        <v>237</v>
      </c>
      <c r="E103" s="39" t="s">
        <v>392</v>
      </c>
      <c r="F103" s="39" t="s">
        <v>393</v>
      </c>
      <c r="G103" s="38" t="s">
        <v>319</v>
      </c>
      <c r="H103" s="38" t="s">
        <v>241</v>
      </c>
      <c r="I103" s="41" t="n">
        <v>18</v>
      </c>
      <c r="J103" s="38" t="s">
        <v>369</v>
      </c>
      <c r="K103" s="39"/>
      <c r="L103" s="39"/>
      <c r="M103" s="39"/>
      <c r="N103" s="39"/>
      <c r="O103" s="39"/>
      <c r="P103" s="41" t="n">
        <v>849499.65</v>
      </c>
      <c r="Q103" s="41" t="n">
        <v>0</v>
      </c>
      <c r="R103" s="41" t="n">
        <v>76454.97</v>
      </c>
      <c r="S103" s="41" t="n">
        <v>76454.97</v>
      </c>
      <c r="T103" s="41" t="n">
        <v>0</v>
      </c>
      <c r="U103" s="41" t="n">
        <f aca="false">K103-P103</f>
        <v>-849499.65</v>
      </c>
      <c r="V103" s="41" t="n">
        <f aca="false">L103-Q103</f>
        <v>0</v>
      </c>
      <c r="W103" s="41" t="n">
        <f aca="false">M103-R103</f>
        <v>-76454.97</v>
      </c>
      <c r="X103" s="41" t="n">
        <f aca="false">N103-S103</f>
        <v>-76454.97</v>
      </c>
      <c r="Y103" s="41" t="n">
        <f aca="false">O103-T103</f>
        <v>0</v>
      </c>
      <c r="Z103" s="38" t="s">
        <v>370</v>
      </c>
      <c r="AA103" s="38" t="s">
        <v>241</v>
      </c>
      <c r="AB103" s="38" t="s">
        <v>369</v>
      </c>
      <c r="AC103" s="39" t="s">
        <v>243</v>
      </c>
    </row>
    <row r="104" customFormat="false" ht="15" hidden="false" customHeight="false" outlineLevel="0" collapsed="false">
      <c r="A104" s="38" t="s">
        <v>236</v>
      </c>
      <c r="B104" s="40" t="n">
        <v>42948</v>
      </c>
      <c r="C104" s="40" t="n">
        <v>42979</v>
      </c>
      <c r="D104" s="38" t="s">
        <v>237</v>
      </c>
      <c r="E104" s="39" t="s">
        <v>495</v>
      </c>
      <c r="F104" s="39" t="s">
        <v>450</v>
      </c>
      <c r="G104" s="38" t="s">
        <v>319</v>
      </c>
      <c r="H104" s="38" t="s">
        <v>241</v>
      </c>
      <c r="I104" s="41" t="n">
        <v>12</v>
      </c>
      <c r="J104" s="38" t="s">
        <v>369</v>
      </c>
      <c r="K104" s="39"/>
      <c r="L104" s="39"/>
      <c r="M104" s="39"/>
      <c r="N104" s="39"/>
      <c r="O104" s="39"/>
      <c r="P104" s="41" t="n">
        <v>7210</v>
      </c>
      <c r="Q104" s="41" t="n">
        <v>0</v>
      </c>
      <c r="R104" s="41" t="n">
        <v>432.6</v>
      </c>
      <c r="S104" s="41" t="n">
        <v>432.6</v>
      </c>
      <c r="T104" s="41" t="n">
        <v>0</v>
      </c>
      <c r="U104" s="41" t="n">
        <f aca="false">K104-P104</f>
        <v>-7210</v>
      </c>
      <c r="V104" s="41" t="n">
        <f aca="false">L104-Q104</f>
        <v>0</v>
      </c>
      <c r="W104" s="41" t="n">
        <f aca="false">M104-R104</f>
        <v>-432.6</v>
      </c>
      <c r="X104" s="41" t="n">
        <f aca="false">N104-S104</f>
        <v>-432.6</v>
      </c>
      <c r="Y104" s="41" t="n">
        <f aca="false">O104-T104</f>
        <v>0</v>
      </c>
      <c r="Z104" s="38" t="s">
        <v>370</v>
      </c>
      <c r="AA104" s="38" t="s">
        <v>241</v>
      </c>
      <c r="AB104" s="38" t="s">
        <v>369</v>
      </c>
      <c r="AC104" s="39" t="s">
        <v>243</v>
      </c>
    </row>
    <row r="105" customFormat="false" ht="15" hidden="false" customHeight="false" outlineLevel="0" collapsed="false">
      <c r="A105" s="38" t="s">
        <v>236</v>
      </c>
      <c r="B105" s="40" t="n">
        <v>42948</v>
      </c>
      <c r="C105" s="40" t="n">
        <v>42979</v>
      </c>
      <c r="D105" s="38" t="s">
        <v>237</v>
      </c>
      <c r="E105" s="39" t="s">
        <v>495</v>
      </c>
      <c r="F105" s="39" t="s">
        <v>450</v>
      </c>
      <c r="G105" s="38" t="s">
        <v>319</v>
      </c>
      <c r="H105" s="38" t="s">
        <v>241</v>
      </c>
      <c r="I105" s="41" t="n">
        <v>18</v>
      </c>
      <c r="J105" s="38" t="s">
        <v>369</v>
      </c>
      <c r="K105" s="39"/>
      <c r="L105" s="39"/>
      <c r="M105" s="39"/>
      <c r="N105" s="39"/>
      <c r="O105" s="39"/>
      <c r="P105" s="41" t="n">
        <v>5321</v>
      </c>
      <c r="Q105" s="41" t="n">
        <v>0</v>
      </c>
      <c r="R105" s="41" t="n">
        <v>478.89</v>
      </c>
      <c r="S105" s="41" t="n">
        <v>478.89</v>
      </c>
      <c r="T105" s="41" t="n">
        <v>0</v>
      </c>
      <c r="U105" s="41" t="n">
        <f aca="false">K105-P105</f>
        <v>-5321</v>
      </c>
      <c r="V105" s="41" t="n">
        <f aca="false">L105-Q105</f>
        <v>0</v>
      </c>
      <c r="W105" s="41" t="n">
        <f aca="false">M105-R105</f>
        <v>-478.89</v>
      </c>
      <c r="X105" s="41" t="n">
        <f aca="false">N105-S105</f>
        <v>-478.89</v>
      </c>
      <c r="Y105" s="41" t="n">
        <f aca="false">O105-T105</f>
        <v>0</v>
      </c>
      <c r="Z105" s="38" t="s">
        <v>370</v>
      </c>
      <c r="AA105" s="38" t="s">
        <v>241</v>
      </c>
      <c r="AB105" s="38" t="s">
        <v>369</v>
      </c>
      <c r="AC105" s="39" t="s">
        <v>243</v>
      </c>
    </row>
    <row r="106" customFormat="false" ht="15" hidden="false" customHeight="false" outlineLevel="0" collapsed="false">
      <c r="A106" s="38" t="s">
        <v>236</v>
      </c>
      <c r="B106" s="40" t="n">
        <v>42948</v>
      </c>
      <c r="C106" s="40" t="n">
        <v>42979</v>
      </c>
      <c r="D106" s="38" t="s">
        <v>237</v>
      </c>
      <c r="E106" s="39" t="s">
        <v>496</v>
      </c>
      <c r="F106" s="39" t="s">
        <v>375</v>
      </c>
      <c r="G106" s="38" t="s">
        <v>319</v>
      </c>
      <c r="H106" s="38" t="s">
        <v>241</v>
      </c>
      <c r="I106" s="41" t="n">
        <v>18</v>
      </c>
      <c r="J106" s="38" t="s">
        <v>369</v>
      </c>
      <c r="K106" s="39"/>
      <c r="L106" s="39"/>
      <c r="M106" s="39"/>
      <c r="N106" s="39"/>
      <c r="O106" s="39"/>
      <c r="P106" s="41" t="n">
        <v>3900</v>
      </c>
      <c r="Q106" s="41" t="n">
        <v>0</v>
      </c>
      <c r="R106" s="41" t="n">
        <v>351</v>
      </c>
      <c r="S106" s="41" t="n">
        <v>351</v>
      </c>
      <c r="T106" s="41" t="n">
        <v>0</v>
      </c>
      <c r="U106" s="41" t="n">
        <f aca="false">K106-P106</f>
        <v>-3900</v>
      </c>
      <c r="V106" s="41" t="n">
        <f aca="false">L106-Q106</f>
        <v>0</v>
      </c>
      <c r="W106" s="41" t="n">
        <f aca="false">M106-R106</f>
        <v>-351</v>
      </c>
      <c r="X106" s="41" t="n">
        <f aca="false">N106-S106</f>
        <v>-351</v>
      </c>
      <c r="Y106" s="41" t="n">
        <f aca="false">O106-T106</f>
        <v>0</v>
      </c>
      <c r="Z106" s="38" t="s">
        <v>370</v>
      </c>
      <c r="AA106" s="38" t="s">
        <v>241</v>
      </c>
      <c r="AB106" s="38" t="s">
        <v>369</v>
      </c>
      <c r="AC106" s="39" t="s">
        <v>243</v>
      </c>
    </row>
    <row r="107" customFormat="false" ht="15" hidden="false" customHeight="false" outlineLevel="0" collapsed="false">
      <c r="A107" s="38" t="s">
        <v>236</v>
      </c>
      <c r="B107" s="40" t="n">
        <v>42948</v>
      </c>
      <c r="C107" s="40" t="n">
        <v>42979</v>
      </c>
      <c r="D107" s="38" t="s">
        <v>237</v>
      </c>
      <c r="E107" s="39" t="s">
        <v>496</v>
      </c>
      <c r="F107" s="39" t="s">
        <v>375</v>
      </c>
      <c r="G107" s="38" t="s">
        <v>319</v>
      </c>
      <c r="H107" s="38" t="s">
        <v>241</v>
      </c>
      <c r="I107" s="41" t="n">
        <v>28</v>
      </c>
      <c r="J107" s="38" t="s">
        <v>369</v>
      </c>
      <c r="K107" s="39"/>
      <c r="L107" s="39"/>
      <c r="M107" s="39"/>
      <c r="N107" s="39"/>
      <c r="O107" s="39"/>
      <c r="P107" s="41" t="n">
        <v>12600</v>
      </c>
      <c r="Q107" s="41" t="n">
        <v>0</v>
      </c>
      <c r="R107" s="41" t="n">
        <v>1764</v>
      </c>
      <c r="S107" s="41" t="n">
        <v>1764</v>
      </c>
      <c r="T107" s="41" t="n">
        <v>0</v>
      </c>
      <c r="U107" s="41" t="n">
        <f aca="false">K107-P107</f>
        <v>-12600</v>
      </c>
      <c r="V107" s="41" t="n">
        <f aca="false">L107-Q107</f>
        <v>0</v>
      </c>
      <c r="W107" s="41" t="n">
        <f aca="false">M107-R107</f>
        <v>-1764</v>
      </c>
      <c r="X107" s="41" t="n">
        <f aca="false">N107-S107</f>
        <v>-1764</v>
      </c>
      <c r="Y107" s="41" t="n">
        <f aca="false">O107-T107</f>
        <v>0</v>
      </c>
      <c r="Z107" s="38" t="s">
        <v>370</v>
      </c>
      <c r="AA107" s="38" t="s">
        <v>241</v>
      </c>
      <c r="AB107" s="38" t="s">
        <v>369</v>
      </c>
      <c r="AC107" s="39" t="s">
        <v>243</v>
      </c>
    </row>
    <row r="108" customFormat="false" ht="15" hidden="false" customHeight="false" outlineLevel="0" collapsed="false">
      <c r="A108" s="38" t="s">
        <v>236</v>
      </c>
      <c r="B108" s="40" t="n">
        <v>42948</v>
      </c>
      <c r="C108" s="40" t="n">
        <v>42979</v>
      </c>
      <c r="D108" s="38" t="s">
        <v>237</v>
      </c>
      <c r="E108" s="39" t="s">
        <v>497</v>
      </c>
      <c r="F108" s="39" t="s">
        <v>267</v>
      </c>
      <c r="G108" s="38" t="s">
        <v>319</v>
      </c>
      <c r="H108" s="38" t="s">
        <v>241</v>
      </c>
      <c r="I108" s="41" t="n">
        <v>12</v>
      </c>
      <c r="J108" s="38" t="s">
        <v>369</v>
      </c>
      <c r="K108" s="39"/>
      <c r="L108" s="39"/>
      <c r="M108" s="39"/>
      <c r="N108" s="39"/>
      <c r="O108" s="39"/>
      <c r="P108" s="41" t="n">
        <v>562.52</v>
      </c>
      <c r="Q108" s="41" t="n">
        <v>0</v>
      </c>
      <c r="R108" s="41" t="n">
        <v>33.75</v>
      </c>
      <c r="S108" s="41" t="n">
        <v>33.75</v>
      </c>
      <c r="T108" s="41" t="n">
        <v>0</v>
      </c>
      <c r="U108" s="41" t="n">
        <f aca="false">K108-P108</f>
        <v>-562.52</v>
      </c>
      <c r="V108" s="41" t="n">
        <f aca="false">L108-Q108</f>
        <v>0</v>
      </c>
      <c r="W108" s="41" t="n">
        <f aca="false">M108-R108</f>
        <v>-33.75</v>
      </c>
      <c r="X108" s="41" t="n">
        <f aca="false">N108-S108</f>
        <v>-33.75</v>
      </c>
      <c r="Y108" s="41" t="n">
        <f aca="false">O108-T108</f>
        <v>0</v>
      </c>
      <c r="Z108" s="38" t="s">
        <v>370</v>
      </c>
      <c r="AA108" s="38" t="s">
        <v>241</v>
      </c>
      <c r="AB108" s="38" t="s">
        <v>369</v>
      </c>
      <c r="AC108" s="39" t="s">
        <v>243</v>
      </c>
    </row>
    <row r="109" customFormat="false" ht="15" hidden="false" customHeight="false" outlineLevel="0" collapsed="false">
      <c r="A109" s="38" t="s">
        <v>236</v>
      </c>
      <c r="B109" s="40" t="n">
        <v>42948</v>
      </c>
      <c r="C109" s="40" t="n">
        <v>42979</v>
      </c>
      <c r="D109" s="38" t="s">
        <v>237</v>
      </c>
      <c r="E109" s="39" t="s">
        <v>497</v>
      </c>
      <c r="F109" s="39" t="s">
        <v>267</v>
      </c>
      <c r="G109" s="38" t="s">
        <v>319</v>
      </c>
      <c r="H109" s="38" t="s">
        <v>241</v>
      </c>
      <c r="I109" s="41" t="n">
        <v>18</v>
      </c>
      <c r="J109" s="38" t="s">
        <v>369</v>
      </c>
      <c r="K109" s="39"/>
      <c r="L109" s="39"/>
      <c r="M109" s="39"/>
      <c r="N109" s="39"/>
      <c r="O109" s="39"/>
      <c r="P109" s="41" t="n">
        <v>1461.88</v>
      </c>
      <c r="Q109" s="41" t="n">
        <v>0</v>
      </c>
      <c r="R109" s="41" t="n">
        <v>131.57</v>
      </c>
      <c r="S109" s="41" t="n">
        <v>131.57</v>
      </c>
      <c r="T109" s="41" t="n">
        <v>0</v>
      </c>
      <c r="U109" s="41" t="n">
        <f aca="false">K109-P109</f>
        <v>-1461.88</v>
      </c>
      <c r="V109" s="41" t="n">
        <f aca="false">L109-Q109</f>
        <v>0</v>
      </c>
      <c r="W109" s="41" t="n">
        <f aca="false">M109-R109</f>
        <v>-131.57</v>
      </c>
      <c r="X109" s="41" t="n">
        <f aca="false">N109-S109</f>
        <v>-131.57</v>
      </c>
      <c r="Y109" s="41" t="n">
        <f aca="false">O109-T109</f>
        <v>0</v>
      </c>
      <c r="Z109" s="38" t="s">
        <v>370</v>
      </c>
      <c r="AA109" s="38" t="s">
        <v>241</v>
      </c>
      <c r="AB109" s="38" t="s">
        <v>369</v>
      </c>
      <c r="AC109" s="39" t="s">
        <v>243</v>
      </c>
    </row>
    <row r="110" customFormat="false" ht="15" hidden="false" customHeight="false" outlineLevel="0" collapsed="false">
      <c r="A110" s="38" t="s">
        <v>236</v>
      </c>
      <c r="B110" s="40" t="n">
        <v>42948</v>
      </c>
      <c r="C110" s="40" t="n">
        <v>42979</v>
      </c>
      <c r="D110" s="38" t="s">
        <v>237</v>
      </c>
      <c r="E110" s="39" t="s">
        <v>498</v>
      </c>
      <c r="F110" s="39" t="s">
        <v>499</v>
      </c>
      <c r="G110" s="38" t="s">
        <v>319</v>
      </c>
      <c r="H110" s="38" t="s">
        <v>241</v>
      </c>
      <c r="I110" s="41" t="n">
        <v>12</v>
      </c>
      <c r="J110" s="38" t="s">
        <v>369</v>
      </c>
      <c r="K110" s="39"/>
      <c r="L110" s="39"/>
      <c r="M110" s="39"/>
      <c r="N110" s="39"/>
      <c r="O110" s="39"/>
      <c r="P110" s="41" t="n">
        <v>69300</v>
      </c>
      <c r="Q110" s="41" t="n">
        <v>0</v>
      </c>
      <c r="R110" s="41" t="n">
        <v>4158</v>
      </c>
      <c r="S110" s="41" t="n">
        <v>4158</v>
      </c>
      <c r="T110" s="41" t="n">
        <v>0</v>
      </c>
      <c r="U110" s="41" t="n">
        <f aca="false">K110-P110</f>
        <v>-69300</v>
      </c>
      <c r="V110" s="41" t="n">
        <f aca="false">L110-Q110</f>
        <v>0</v>
      </c>
      <c r="W110" s="41" t="n">
        <f aca="false">M110-R110</f>
        <v>-4158</v>
      </c>
      <c r="X110" s="41" t="n">
        <f aca="false">N110-S110</f>
        <v>-4158</v>
      </c>
      <c r="Y110" s="41" t="n">
        <f aca="false">O110-T110</f>
        <v>0</v>
      </c>
      <c r="Z110" s="38" t="s">
        <v>370</v>
      </c>
      <c r="AA110" s="38" t="s">
        <v>241</v>
      </c>
      <c r="AB110" s="38" t="s">
        <v>369</v>
      </c>
      <c r="AC110" s="39" t="s">
        <v>243</v>
      </c>
    </row>
    <row r="111" customFormat="false" ht="15" hidden="false" customHeight="false" outlineLevel="0" collapsed="false">
      <c r="A111" s="38" t="s">
        <v>236</v>
      </c>
      <c r="B111" s="40" t="n">
        <v>42948</v>
      </c>
      <c r="C111" s="40" t="n">
        <v>42979</v>
      </c>
      <c r="D111" s="38" t="s">
        <v>237</v>
      </c>
      <c r="E111" s="39" t="s">
        <v>500</v>
      </c>
      <c r="F111" s="39" t="s">
        <v>501</v>
      </c>
      <c r="G111" s="38" t="s">
        <v>319</v>
      </c>
      <c r="H111" s="38" t="s">
        <v>241</v>
      </c>
      <c r="I111" s="41" t="n">
        <v>28</v>
      </c>
      <c r="J111" s="38" t="s">
        <v>369</v>
      </c>
      <c r="K111" s="39"/>
      <c r="L111" s="39"/>
      <c r="M111" s="39"/>
      <c r="N111" s="39"/>
      <c r="O111" s="39"/>
      <c r="P111" s="41" t="n">
        <v>5500</v>
      </c>
      <c r="Q111" s="41" t="n">
        <v>1540</v>
      </c>
      <c r="R111" s="41" t="n">
        <v>0</v>
      </c>
      <c r="S111" s="41" t="n">
        <v>0</v>
      </c>
      <c r="T111" s="41" t="n">
        <v>0</v>
      </c>
      <c r="U111" s="41" t="n">
        <f aca="false">K111-P111</f>
        <v>-5500</v>
      </c>
      <c r="V111" s="41" t="n">
        <f aca="false">L111-Q111</f>
        <v>-1540</v>
      </c>
      <c r="W111" s="41" t="n">
        <f aca="false">M111-R111</f>
        <v>0</v>
      </c>
      <c r="X111" s="41" t="n">
        <f aca="false">N111-S111</f>
        <v>0</v>
      </c>
      <c r="Y111" s="41" t="n">
        <f aca="false">O111-T111</f>
        <v>0</v>
      </c>
      <c r="Z111" s="38" t="s">
        <v>370</v>
      </c>
      <c r="AA111" s="38" t="s">
        <v>241</v>
      </c>
      <c r="AB111" s="38" t="s">
        <v>369</v>
      </c>
      <c r="AC111" s="39" t="s">
        <v>243</v>
      </c>
    </row>
    <row r="112" customFormat="false" ht="15" hidden="false" customHeight="false" outlineLevel="0" collapsed="false">
      <c r="A112" s="38" t="s">
        <v>236</v>
      </c>
      <c r="B112" s="40" t="n">
        <v>42948</v>
      </c>
      <c r="C112" s="40" t="n">
        <v>42979</v>
      </c>
      <c r="D112" s="38" t="s">
        <v>237</v>
      </c>
      <c r="E112" s="39" t="s">
        <v>431</v>
      </c>
      <c r="F112" s="39" t="s">
        <v>412</v>
      </c>
      <c r="G112" s="38" t="s">
        <v>319</v>
      </c>
      <c r="H112" s="38" t="s">
        <v>241</v>
      </c>
      <c r="I112" s="41" t="n">
        <v>18</v>
      </c>
      <c r="J112" s="38" t="s">
        <v>369</v>
      </c>
      <c r="K112" s="39"/>
      <c r="L112" s="39"/>
      <c r="M112" s="39"/>
      <c r="N112" s="39"/>
      <c r="O112" s="39"/>
      <c r="P112" s="41" t="n">
        <v>358500</v>
      </c>
      <c r="Q112" s="41" t="n">
        <v>64530</v>
      </c>
      <c r="R112" s="41" t="n">
        <v>0</v>
      </c>
      <c r="S112" s="41" t="n">
        <v>0</v>
      </c>
      <c r="T112" s="41" t="n">
        <v>0</v>
      </c>
      <c r="U112" s="41" t="n">
        <f aca="false">K112-P112</f>
        <v>-358500</v>
      </c>
      <c r="V112" s="41" t="n">
        <f aca="false">L112-Q112</f>
        <v>-64530</v>
      </c>
      <c r="W112" s="41" t="n">
        <f aca="false">M112-R112</f>
        <v>0</v>
      </c>
      <c r="X112" s="41" t="n">
        <f aca="false">N112-S112</f>
        <v>0</v>
      </c>
      <c r="Y112" s="41" t="n">
        <f aca="false">O112-T112</f>
        <v>0</v>
      </c>
      <c r="Z112" s="38" t="s">
        <v>370</v>
      </c>
      <c r="AA112" s="38" t="s">
        <v>241</v>
      </c>
      <c r="AB112" s="38" t="s">
        <v>369</v>
      </c>
      <c r="AC112" s="39" t="s">
        <v>243</v>
      </c>
    </row>
    <row r="113" customFormat="false" ht="15" hidden="false" customHeight="false" outlineLevel="0" collapsed="false">
      <c r="A113" s="38" t="s">
        <v>236</v>
      </c>
      <c r="B113" s="40" t="n">
        <v>42948</v>
      </c>
      <c r="C113" s="40" t="n">
        <v>43132</v>
      </c>
      <c r="D113" s="38" t="s">
        <v>237</v>
      </c>
      <c r="E113" s="39" t="s">
        <v>502</v>
      </c>
      <c r="F113" s="39" t="s">
        <v>503</v>
      </c>
      <c r="G113" s="38" t="s">
        <v>319</v>
      </c>
      <c r="H113" s="38" t="s">
        <v>241</v>
      </c>
      <c r="I113" s="41" t="n">
        <v>18</v>
      </c>
      <c r="J113" s="38" t="s">
        <v>369</v>
      </c>
      <c r="K113" s="39"/>
      <c r="L113" s="39"/>
      <c r="M113" s="39"/>
      <c r="N113" s="39"/>
      <c r="O113" s="39"/>
      <c r="P113" s="41" t="n">
        <v>77272</v>
      </c>
      <c r="Q113" s="41" t="n">
        <v>0</v>
      </c>
      <c r="R113" s="41" t="n">
        <v>6954.48</v>
      </c>
      <c r="S113" s="41" t="n">
        <v>6954.48</v>
      </c>
      <c r="T113" s="41" t="n">
        <v>0</v>
      </c>
      <c r="U113" s="41" t="n">
        <f aca="false">K113-P113</f>
        <v>-77272</v>
      </c>
      <c r="V113" s="41" t="n">
        <f aca="false">L113-Q113</f>
        <v>0</v>
      </c>
      <c r="W113" s="41" t="n">
        <f aca="false">M113-R113</f>
        <v>-6954.48</v>
      </c>
      <c r="X113" s="41" t="n">
        <f aca="false">N113-S113</f>
        <v>-6954.48</v>
      </c>
      <c r="Y113" s="41" t="n">
        <f aca="false">O113-T113</f>
        <v>0</v>
      </c>
      <c r="Z113" s="38" t="s">
        <v>370</v>
      </c>
      <c r="AA113" s="38" t="s">
        <v>241</v>
      </c>
      <c r="AB113" s="38" t="s">
        <v>369</v>
      </c>
      <c r="AC113" s="39" t="s">
        <v>243</v>
      </c>
    </row>
    <row r="114" customFormat="false" ht="15" hidden="false" customHeight="false" outlineLevel="0" collapsed="false">
      <c r="A114" s="38" t="s">
        <v>236</v>
      </c>
      <c r="B114" s="40" t="n">
        <v>42948</v>
      </c>
      <c r="C114" s="40" t="n">
        <v>43313</v>
      </c>
      <c r="D114" s="38" t="s">
        <v>237</v>
      </c>
      <c r="E114" s="39" t="s">
        <v>439</v>
      </c>
      <c r="F114" s="39" t="s">
        <v>440</v>
      </c>
      <c r="G114" s="38" t="s">
        <v>319</v>
      </c>
      <c r="H114" s="38" t="s">
        <v>369</v>
      </c>
      <c r="I114" s="41" t="n">
        <v>5</v>
      </c>
      <c r="J114" s="38" t="s">
        <v>369</v>
      </c>
      <c r="K114" s="39"/>
      <c r="L114" s="39"/>
      <c r="M114" s="39"/>
      <c r="N114" s="39"/>
      <c r="O114" s="39"/>
      <c r="P114" s="41" t="n">
        <v>1337595</v>
      </c>
      <c r="Q114" s="41" t="n">
        <v>66879.75</v>
      </c>
      <c r="R114" s="41" t="n">
        <v>0</v>
      </c>
      <c r="S114" s="41" t="n">
        <v>0</v>
      </c>
      <c r="T114" s="41" t="n">
        <v>0</v>
      </c>
      <c r="U114" s="41" t="n">
        <f aca="false">K114-P114</f>
        <v>-1337595</v>
      </c>
      <c r="V114" s="41" t="n">
        <f aca="false">L114-Q114</f>
        <v>-66879.75</v>
      </c>
      <c r="W114" s="41" t="n">
        <f aca="false">M114-R114</f>
        <v>0</v>
      </c>
      <c r="X114" s="41" t="n">
        <f aca="false">N114-S114</f>
        <v>0</v>
      </c>
      <c r="Y114" s="41" t="n">
        <f aca="false">O114-T114</f>
        <v>0</v>
      </c>
      <c r="Z114" s="38" t="s">
        <v>441</v>
      </c>
      <c r="AA114" s="38" t="s">
        <v>241</v>
      </c>
      <c r="AB114" s="38" t="s">
        <v>369</v>
      </c>
      <c r="AC114" s="39" t="s">
        <v>243</v>
      </c>
    </row>
    <row r="115" customFormat="false" ht="15" hidden="false" customHeight="false" outlineLevel="0" collapsed="false">
      <c r="A115" s="38" t="s">
        <v>236</v>
      </c>
      <c r="B115" s="40" t="n">
        <v>42979</v>
      </c>
      <c r="C115" s="40" t="n">
        <v>42979</v>
      </c>
      <c r="D115" s="38" t="s">
        <v>237</v>
      </c>
      <c r="E115" s="39" t="s">
        <v>504</v>
      </c>
      <c r="F115" s="39" t="s">
        <v>460</v>
      </c>
      <c r="G115" s="38" t="s">
        <v>319</v>
      </c>
      <c r="H115" s="38" t="s">
        <v>241</v>
      </c>
      <c r="I115" s="41" t="n">
        <v>18</v>
      </c>
      <c r="J115" s="38" t="s">
        <v>369</v>
      </c>
      <c r="K115" s="39"/>
      <c r="L115" s="39"/>
      <c r="M115" s="39"/>
      <c r="N115" s="39"/>
      <c r="O115" s="39"/>
      <c r="P115" s="41" t="n">
        <v>229160</v>
      </c>
      <c r="Q115" s="41" t="n">
        <v>0</v>
      </c>
      <c r="R115" s="41" t="n">
        <v>20624.4</v>
      </c>
      <c r="S115" s="41" t="n">
        <v>20624.4</v>
      </c>
      <c r="T115" s="41" t="n">
        <v>0</v>
      </c>
      <c r="U115" s="41" t="n">
        <f aca="false">K115-P115</f>
        <v>-229160</v>
      </c>
      <c r="V115" s="41" t="n">
        <f aca="false">L115-Q115</f>
        <v>0</v>
      </c>
      <c r="W115" s="41" t="n">
        <f aca="false">M115-R115</f>
        <v>-20624.4</v>
      </c>
      <c r="X115" s="41" t="n">
        <f aca="false">N115-S115</f>
        <v>-20624.4</v>
      </c>
      <c r="Y115" s="41" t="n">
        <f aca="false">O115-T115</f>
        <v>0</v>
      </c>
      <c r="Z115" s="38" t="s">
        <v>370</v>
      </c>
      <c r="AA115" s="38" t="s">
        <v>241</v>
      </c>
      <c r="AB115" s="38" t="s">
        <v>369</v>
      </c>
      <c r="AC115" s="39" t="s">
        <v>243</v>
      </c>
    </row>
    <row r="116" customFormat="false" ht="15" hidden="false" customHeight="false" outlineLevel="0" collapsed="false">
      <c r="A116" s="38" t="s">
        <v>236</v>
      </c>
      <c r="B116" s="40" t="n">
        <v>42979</v>
      </c>
      <c r="C116" s="40" t="n">
        <v>42979</v>
      </c>
      <c r="D116" s="38" t="s">
        <v>237</v>
      </c>
      <c r="E116" s="39" t="s">
        <v>505</v>
      </c>
      <c r="F116" s="39" t="s">
        <v>401</v>
      </c>
      <c r="G116" s="38" t="s">
        <v>319</v>
      </c>
      <c r="H116" s="38" t="s">
        <v>241</v>
      </c>
      <c r="I116" s="41" t="n">
        <v>0</v>
      </c>
      <c r="J116" s="38" t="s">
        <v>369</v>
      </c>
      <c r="K116" s="39"/>
      <c r="L116" s="39"/>
      <c r="M116" s="39"/>
      <c r="N116" s="39"/>
      <c r="O116" s="39"/>
      <c r="P116" s="41" t="n">
        <v>1400</v>
      </c>
      <c r="Q116" s="41" t="n">
        <v>0</v>
      </c>
      <c r="R116" s="41" t="n">
        <v>0</v>
      </c>
      <c r="S116" s="41" t="n">
        <v>0</v>
      </c>
      <c r="T116" s="41" t="n">
        <v>0</v>
      </c>
      <c r="U116" s="41" t="n">
        <f aca="false">K116-P116</f>
        <v>-1400</v>
      </c>
      <c r="V116" s="41" t="n">
        <f aca="false">L116-Q116</f>
        <v>0</v>
      </c>
      <c r="W116" s="41" t="n">
        <f aca="false">M116-R116</f>
        <v>0</v>
      </c>
      <c r="X116" s="41" t="n">
        <f aca="false">N116-S116</f>
        <v>0</v>
      </c>
      <c r="Y116" s="41" t="n">
        <f aca="false">O116-T116</f>
        <v>0</v>
      </c>
      <c r="Z116" s="38" t="s">
        <v>370</v>
      </c>
      <c r="AA116" s="38" t="s">
        <v>241</v>
      </c>
      <c r="AB116" s="38" t="s">
        <v>369</v>
      </c>
      <c r="AC116" s="39" t="s">
        <v>243</v>
      </c>
    </row>
    <row r="117" customFormat="false" ht="15" hidden="false" customHeight="false" outlineLevel="0" collapsed="false">
      <c r="A117" s="38" t="s">
        <v>236</v>
      </c>
      <c r="B117" s="40" t="n">
        <v>42979</v>
      </c>
      <c r="C117" s="40" t="n">
        <v>42979</v>
      </c>
      <c r="D117" s="38" t="s">
        <v>237</v>
      </c>
      <c r="E117" s="39" t="s">
        <v>442</v>
      </c>
      <c r="F117" s="39" t="s">
        <v>329</v>
      </c>
      <c r="G117" s="38" t="s">
        <v>319</v>
      </c>
      <c r="H117" s="38" t="s">
        <v>241</v>
      </c>
      <c r="I117" s="41" t="n">
        <v>28</v>
      </c>
      <c r="J117" s="38" t="s">
        <v>369</v>
      </c>
      <c r="K117" s="39"/>
      <c r="L117" s="39"/>
      <c r="M117" s="39"/>
      <c r="N117" s="39"/>
      <c r="O117" s="39"/>
      <c r="P117" s="41" t="n">
        <v>11610</v>
      </c>
      <c r="Q117" s="41" t="n">
        <v>0</v>
      </c>
      <c r="R117" s="41" t="n">
        <v>1625.4</v>
      </c>
      <c r="S117" s="41" t="n">
        <v>1625.4</v>
      </c>
      <c r="T117" s="41" t="n">
        <v>0</v>
      </c>
      <c r="U117" s="41" t="n">
        <f aca="false">K117-P117</f>
        <v>-11610</v>
      </c>
      <c r="V117" s="41" t="n">
        <f aca="false">L117-Q117</f>
        <v>0</v>
      </c>
      <c r="W117" s="41" t="n">
        <f aca="false">M117-R117</f>
        <v>-1625.4</v>
      </c>
      <c r="X117" s="41" t="n">
        <f aca="false">N117-S117</f>
        <v>-1625.4</v>
      </c>
      <c r="Y117" s="41" t="n">
        <f aca="false">O117-T117</f>
        <v>0</v>
      </c>
      <c r="Z117" s="38" t="s">
        <v>370</v>
      </c>
      <c r="AA117" s="38" t="s">
        <v>241</v>
      </c>
      <c r="AB117" s="38" t="s">
        <v>369</v>
      </c>
      <c r="AC117" s="39" t="s">
        <v>243</v>
      </c>
    </row>
    <row r="118" customFormat="false" ht="15" hidden="false" customHeight="false" outlineLevel="0" collapsed="false">
      <c r="A118" s="38" t="s">
        <v>236</v>
      </c>
      <c r="B118" s="40" t="n">
        <v>42979</v>
      </c>
      <c r="C118" s="40" t="n">
        <v>42979</v>
      </c>
      <c r="D118" s="38" t="s">
        <v>237</v>
      </c>
      <c r="E118" s="39" t="s">
        <v>367</v>
      </c>
      <c r="F118" s="39" t="s">
        <v>368</v>
      </c>
      <c r="G118" s="38" t="s">
        <v>319</v>
      </c>
      <c r="H118" s="38" t="s">
        <v>241</v>
      </c>
      <c r="I118" s="41" t="n">
        <v>12</v>
      </c>
      <c r="J118" s="38" t="s">
        <v>369</v>
      </c>
      <c r="K118" s="39"/>
      <c r="L118" s="39"/>
      <c r="M118" s="39"/>
      <c r="N118" s="39"/>
      <c r="O118" s="39"/>
      <c r="P118" s="41" t="n">
        <v>1097842.5</v>
      </c>
      <c r="Q118" s="41" t="n">
        <v>0</v>
      </c>
      <c r="R118" s="41" t="n">
        <v>65871.45</v>
      </c>
      <c r="S118" s="41" t="n">
        <v>65871.45</v>
      </c>
      <c r="T118" s="41" t="n">
        <v>0</v>
      </c>
      <c r="U118" s="41" t="n">
        <f aca="false">K118-P118</f>
        <v>-1097842.5</v>
      </c>
      <c r="V118" s="41" t="n">
        <f aca="false">L118-Q118</f>
        <v>0</v>
      </c>
      <c r="W118" s="41" t="n">
        <f aca="false">M118-R118</f>
        <v>-65871.45</v>
      </c>
      <c r="X118" s="41" t="n">
        <f aca="false">N118-S118</f>
        <v>-65871.45</v>
      </c>
      <c r="Y118" s="41" t="n">
        <f aca="false">O118-T118</f>
        <v>0</v>
      </c>
      <c r="Z118" s="38" t="s">
        <v>370</v>
      </c>
      <c r="AA118" s="38" t="s">
        <v>241</v>
      </c>
      <c r="AB118" s="38" t="s">
        <v>369</v>
      </c>
      <c r="AC118" s="39" t="s">
        <v>243</v>
      </c>
    </row>
    <row r="119" customFormat="false" ht="15" hidden="false" customHeight="false" outlineLevel="0" collapsed="false">
      <c r="A119" s="38" t="s">
        <v>236</v>
      </c>
      <c r="B119" s="40" t="n">
        <v>42979</v>
      </c>
      <c r="C119" s="40" t="n">
        <v>42979</v>
      </c>
      <c r="D119" s="38" t="s">
        <v>237</v>
      </c>
      <c r="E119" s="39" t="s">
        <v>371</v>
      </c>
      <c r="F119" s="39" t="s">
        <v>372</v>
      </c>
      <c r="G119" s="38" t="s">
        <v>319</v>
      </c>
      <c r="H119" s="38" t="s">
        <v>241</v>
      </c>
      <c r="I119" s="41" t="n">
        <v>18</v>
      </c>
      <c r="J119" s="38" t="s">
        <v>369</v>
      </c>
      <c r="K119" s="39"/>
      <c r="L119" s="39"/>
      <c r="M119" s="39"/>
      <c r="N119" s="39"/>
      <c r="O119" s="39"/>
      <c r="P119" s="41" t="n">
        <v>38093.35</v>
      </c>
      <c r="Q119" s="41" t="n">
        <v>0</v>
      </c>
      <c r="R119" s="41" t="n">
        <v>3428.4</v>
      </c>
      <c r="S119" s="41" t="n">
        <v>3428.4</v>
      </c>
      <c r="T119" s="41" t="n">
        <v>0</v>
      </c>
      <c r="U119" s="41" t="n">
        <f aca="false">K119-P119</f>
        <v>-38093.35</v>
      </c>
      <c r="V119" s="41" t="n">
        <f aca="false">L119-Q119</f>
        <v>0</v>
      </c>
      <c r="W119" s="41" t="n">
        <f aca="false">M119-R119</f>
        <v>-3428.4</v>
      </c>
      <c r="X119" s="41" t="n">
        <f aca="false">N119-S119</f>
        <v>-3428.4</v>
      </c>
      <c r="Y119" s="41" t="n">
        <f aca="false">O119-T119</f>
        <v>0</v>
      </c>
      <c r="Z119" s="38" t="s">
        <v>370</v>
      </c>
      <c r="AA119" s="38" t="s">
        <v>241</v>
      </c>
      <c r="AB119" s="38" t="s">
        <v>369</v>
      </c>
      <c r="AC119" s="39" t="s">
        <v>243</v>
      </c>
    </row>
    <row r="120" customFormat="false" ht="15" hidden="false" customHeight="false" outlineLevel="0" collapsed="false">
      <c r="A120" s="38" t="s">
        <v>236</v>
      </c>
      <c r="B120" s="40" t="n">
        <v>42979</v>
      </c>
      <c r="C120" s="40" t="n">
        <v>42979</v>
      </c>
      <c r="D120" s="38" t="s">
        <v>237</v>
      </c>
      <c r="E120" s="39" t="s">
        <v>373</v>
      </c>
      <c r="F120" s="39" t="s">
        <v>331</v>
      </c>
      <c r="G120" s="38" t="s">
        <v>319</v>
      </c>
      <c r="H120" s="38" t="s">
        <v>241</v>
      </c>
      <c r="I120" s="41" t="n">
        <v>5</v>
      </c>
      <c r="J120" s="38" t="s">
        <v>369</v>
      </c>
      <c r="K120" s="39"/>
      <c r="L120" s="39"/>
      <c r="M120" s="39"/>
      <c r="N120" s="39"/>
      <c r="O120" s="39"/>
      <c r="P120" s="41" t="n">
        <v>43240</v>
      </c>
      <c r="Q120" s="41" t="n">
        <v>0</v>
      </c>
      <c r="R120" s="41" t="n">
        <v>1081</v>
      </c>
      <c r="S120" s="41" t="n">
        <v>1081</v>
      </c>
      <c r="T120" s="41" t="n">
        <v>0</v>
      </c>
      <c r="U120" s="41" t="n">
        <f aca="false">K120-P120</f>
        <v>-43240</v>
      </c>
      <c r="V120" s="41" t="n">
        <f aca="false">L120-Q120</f>
        <v>0</v>
      </c>
      <c r="W120" s="41" t="n">
        <f aca="false">M120-R120</f>
        <v>-1081</v>
      </c>
      <c r="X120" s="41" t="n">
        <f aca="false">N120-S120</f>
        <v>-1081</v>
      </c>
      <c r="Y120" s="41" t="n">
        <f aca="false">O120-T120</f>
        <v>0</v>
      </c>
      <c r="Z120" s="38" t="s">
        <v>370</v>
      </c>
      <c r="AA120" s="38" t="s">
        <v>241</v>
      </c>
      <c r="AB120" s="38" t="s">
        <v>369</v>
      </c>
      <c r="AC120" s="39" t="s">
        <v>243</v>
      </c>
    </row>
    <row r="121" customFormat="false" ht="15" hidden="false" customHeight="false" outlineLevel="0" collapsed="false">
      <c r="A121" s="38" t="s">
        <v>236</v>
      </c>
      <c r="B121" s="40" t="n">
        <v>42979</v>
      </c>
      <c r="C121" s="40" t="n">
        <v>42979</v>
      </c>
      <c r="D121" s="38" t="s">
        <v>237</v>
      </c>
      <c r="E121" s="39" t="s">
        <v>373</v>
      </c>
      <c r="F121" s="39" t="s">
        <v>331</v>
      </c>
      <c r="G121" s="38" t="s">
        <v>319</v>
      </c>
      <c r="H121" s="38" t="s">
        <v>241</v>
      </c>
      <c r="I121" s="41" t="n">
        <v>18</v>
      </c>
      <c r="J121" s="38" t="s">
        <v>369</v>
      </c>
      <c r="K121" s="39"/>
      <c r="L121" s="39"/>
      <c r="M121" s="39"/>
      <c r="N121" s="39"/>
      <c r="O121" s="39"/>
      <c r="P121" s="41" t="n">
        <v>750</v>
      </c>
      <c r="Q121" s="41" t="n">
        <v>0</v>
      </c>
      <c r="R121" s="41" t="n">
        <v>67.5</v>
      </c>
      <c r="S121" s="41" t="n">
        <v>67.5</v>
      </c>
      <c r="T121" s="41" t="n">
        <v>0</v>
      </c>
      <c r="U121" s="41" t="n">
        <f aca="false">K121-P121</f>
        <v>-750</v>
      </c>
      <c r="V121" s="41" t="n">
        <f aca="false">L121-Q121</f>
        <v>0</v>
      </c>
      <c r="W121" s="41" t="n">
        <f aca="false">M121-R121</f>
        <v>-67.5</v>
      </c>
      <c r="X121" s="41" t="n">
        <f aca="false">N121-S121</f>
        <v>-67.5</v>
      </c>
      <c r="Y121" s="41" t="n">
        <f aca="false">O121-T121</f>
        <v>0</v>
      </c>
      <c r="Z121" s="38" t="s">
        <v>370</v>
      </c>
      <c r="AA121" s="38" t="s">
        <v>241</v>
      </c>
      <c r="AB121" s="38" t="s">
        <v>369</v>
      </c>
      <c r="AC121" s="39" t="s">
        <v>243</v>
      </c>
    </row>
    <row r="122" customFormat="false" ht="15" hidden="false" customHeight="false" outlineLevel="0" collapsed="false">
      <c r="A122" s="38" t="s">
        <v>236</v>
      </c>
      <c r="B122" s="40" t="n">
        <v>42979</v>
      </c>
      <c r="C122" s="40" t="n">
        <v>42979</v>
      </c>
      <c r="D122" s="38" t="s">
        <v>237</v>
      </c>
      <c r="E122" s="39" t="s">
        <v>487</v>
      </c>
      <c r="F122" s="39" t="s">
        <v>488</v>
      </c>
      <c r="G122" s="38" t="s">
        <v>319</v>
      </c>
      <c r="H122" s="38" t="s">
        <v>241</v>
      </c>
      <c r="I122" s="41" t="n">
        <v>18</v>
      </c>
      <c r="J122" s="38" t="s">
        <v>369</v>
      </c>
      <c r="K122" s="39"/>
      <c r="L122" s="39"/>
      <c r="M122" s="39"/>
      <c r="N122" s="39"/>
      <c r="O122" s="39"/>
      <c r="P122" s="41" t="n">
        <v>10104</v>
      </c>
      <c r="Q122" s="41" t="n">
        <v>0</v>
      </c>
      <c r="R122" s="41" t="n">
        <v>909</v>
      </c>
      <c r="S122" s="41" t="n">
        <v>909</v>
      </c>
      <c r="T122" s="41" t="n">
        <v>0</v>
      </c>
      <c r="U122" s="41" t="n">
        <f aca="false">K122-P122</f>
        <v>-10104</v>
      </c>
      <c r="V122" s="41" t="n">
        <f aca="false">L122-Q122</f>
        <v>0</v>
      </c>
      <c r="W122" s="41" t="n">
        <f aca="false">M122-R122</f>
        <v>-909</v>
      </c>
      <c r="X122" s="41" t="n">
        <f aca="false">N122-S122</f>
        <v>-909</v>
      </c>
      <c r="Y122" s="41" t="n">
        <f aca="false">O122-T122</f>
        <v>0</v>
      </c>
      <c r="Z122" s="38" t="s">
        <v>370</v>
      </c>
      <c r="AA122" s="38" t="s">
        <v>241</v>
      </c>
      <c r="AB122" s="38" t="s">
        <v>369</v>
      </c>
      <c r="AC122" s="39" t="s">
        <v>243</v>
      </c>
    </row>
    <row r="123" customFormat="false" ht="15" hidden="false" customHeight="false" outlineLevel="0" collapsed="false">
      <c r="A123" s="38" t="s">
        <v>236</v>
      </c>
      <c r="B123" s="40" t="n">
        <v>42979</v>
      </c>
      <c r="C123" s="40" t="n">
        <v>42979</v>
      </c>
      <c r="D123" s="38" t="s">
        <v>237</v>
      </c>
      <c r="E123" s="39" t="s">
        <v>506</v>
      </c>
      <c r="F123" s="39" t="s">
        <v>342</v>
      </c>
      <c r="G123" s="38" t="s">
        <v>319</v>
      </c>
      <c r="H123" s="38" t="s">
        <v>241</v>
      </c>
      <c r="I123" s="41" t="n">
        <v>28</v>
      </c>
      <c r="J123" s="38" t="s">
        <v>369</v>
      </c>
      <c r="K123" s="39"/>
      <c r="L123" s="39"/>
      <c r="M123" s="39"/>
      <c r="N123" s="39"/>
      <c r="O123" s="39"/>
      <c r="P123" s="41" t="n">
        <v>29175</v>
      </c>
      <c r="Q123" s="41" t="n">
        <v>0</v>
      </c>
      <c r="R123" s="41" t="n">
        <v>4084.5</v>
      </c>
      <c r="S123" s="41" t="n">
        <v>4084.5</v>
      </c>
      <c r="T123" s="41" t="n">
        <v>0</v>
      </c>
      <c r="U123" s="41" t="n">
        <f aca="false">K123-P123</f>
        <v>-29175</v>
      </c>
      <c r="V123" s="41" t="n">
        <f aca="false">L123-Q123</f>
        <v>0</v>
      </c>
      <c r="W123" s="41" t="n">
        <f aca="false">M123-R123</f>
        <v>-4084.5</v>
      </c>
      <c r="X123" s="41" t="n">
        <f aca="false">N123-S123</f>
        <v>-4084.5</v>
      </c>
      <c r="Y123" s="41" t="n">
        <f aca="false">O123-T123</f>
        <v>0</v>
      </c>
      <c r="Z123" s="38" t="s">
        <v>370</v>
      </c>
      <c r="AA123" s="38" t="s">
        <v>241</v>
      </c>
      <c r="AB123" s="38" t="s">
        <v>369</v>
      </c>
      <c r="AC123" s="39" t="s">
        <v>243</v>
      </c>
    </row>
    <row r="124" customFormat="false" ht="15" hidden="false" customHeight="false" outlineLevel="0" collapsed="false">
      <c r="A124" s="38" t="s">
        <v>236</v>
      </c>
      <c r="B124" s="40" t="n">
        <v>42979</v>
      </c>
      <c r="C124" s="40" t="n">
        <v>42979</v>
      </c>
      <c r="D124" s="38" t="s">
        <v>237</v>
      </c>
      <c r="E124" s="39" t="s">
        <v>376</v>
      </c>
      <c r="F124" s="39" t="s">
        <v>377</v>
      </c>
      <c r="G124" s="38" t="s">
        <v>319</v>
      </c>
      <c r="H124" s="38" t="s">
        <v>241</v>
      </c>
      <c r="I124" s="41" t="n">
        <v>5</v>
      </c>
      <c r="J124" s="38" t="s">
        <v>369</v>
      </c>
      <c r="K124" s="39"/>
      <c r="L124" s="39"/>
      <c r="M124" s="39"/>
      <c r="N124" s="39"/>
      <c r="O124" s="39"/>
      <c r="P124" s="41" t="n">
        <v>14800</v>
      </c>
      <c r="Q124" s="41" t="n">
        <v>0</v>
      </c>
      <c r="R124" s="41" t="n">
        <v>370</v>
      </c>
      <c r="S124" s="41" t="n">
        <v>370</v>
      </c>
      <c r="T124" s="41" t="n">
        <v>0</v>
      </c>
      <c r="U124" s="41" t="n">
        <f aca="false">K124-P124</f>
        <v>-14800</v>
      </c>
      <c r="V124" s="41" t="n">
        <f aca="false">L124-Q124</f>
        <v>0</v>
      </c>
      <c r="W124" s="41" t="n">
        <f aca="false">M124-R124</f>
        <v>-370</v>
      </c>
      <c r="X124" s="41" t="n">
        <f aca="false">N124-S124</f>
        <v>-370</v>
      </c>
      <c r="Y124" s="41" t="n">
        <f aca="false">O124-T124</f>
        <v>0</v>
      </c>
      <c r="Z124" s="38" t="s">
        <v>370</v>
      </c>
      <c r="AA124" s="38" t="s">
        <v>241</v>
      </c>
      <c r="AB124" s="38" t="s">
        <v>369</v>
      </c>
      <c r="AC124" s="39" t="s">
        <v>243</v>
      </c>
    </row>
    <row r="125" customFormat="false" ht="15" hidden="false" customHeight="false" outlineLevel="0" collapsed="false">
      <c r="A125" s="38" t="s">
        <v>236</v>
      </c>
      <c r="B125" s="40" t="n">
        <v>42979</v>
      </c>
      <c r="C125" s="40" t="n">
        <v>42979</v>
      </c>
      <c r="D125" s="38" t="s">
        <v>237</v>
      </c>
      <c r="E125" s="39" t="s">
        <v>376</v>
      </c>
      <c r="F125" s="39" t="s">
        <v>377</v>
      </c>
      <c r="G125" s="38" t="s">
        <v>319</v>
      </c>
      <c r="H125" s="38" t="s">
        <v>241</v>
      </c>
      <c r="I125" s="41" t="n">
        <v>12</v>
      </c>
      <c r="J125" s="38" t="s">
        <v>369</v>
      </c>
      <c r="K125" s="39"/>
      <c r="L125" s="39"/>
      <c r="M125" s="39"/>
      <c r="N125" s="39"/>
      <c r="O125" s="39"/>
      <c r="P125" s="41" t="n">
        <v>121422</v>
      </c>
      <c r="Q125" s="41" t="n">
        <v>0</v>
      </c>
      <c r="R125" s="41" t="n">
        <v>7285</v>
      </c>
      <c r="S125" s="41" t="n">
        <v>7285</v>
      </c>
      <c r="T125" s="41" t="n">
        <v>0</v>
      </c>
      <c r="U125" s="41" t="n">
        <f aca="false">K125-P125</f>
        <v>-121422</v>
      </c>
      <c r="V125" s="41" t="n">
        <f aca="false">L125-Q125</f>
        <v>0</v>
      </c>
      <c r="W125" s="41" t="n">
        <f aca="false">M125-R125</f>
        <v>-7285</v>
      </c>
      <c r="X125" s="41" t="n">
        <f aca="false">N125-S125</f>
        <v>-7285</v>
      </c>
      <c r="Y125" s="41" t="n">
        <f aca="false">O125-T125</f>
        <v>0</v>
      </c>
      <c r="Z125" s="38" t="s">
        <v>370</v>
      </c>
      <c r="AA125" s="38" t="s">
        <v>241</v>
      </c>
      <c r="AB125" s="38" t="s">
        <v>369</v>
      </c>
      <c r="AC125" s="39" t="s">
        <v>243</v>
      </c>
    </row>
    <row r="126" customFormat="false" ht="15" hidden="false" customHeight="false" outlineLevel="0" collapsed="false">
      <c r="A126" s="38" t="s">
        <v>236</v>
      </c>
      <c r="B126" s="40" t="n">
        <v>42979</v>
      </c>
      <c r="C126" s="40" t="n">
        <v>42979</v>
      </c>
      <c r="D126" s="38" t="s">
        <v>237</v>
      </c>
      <c r="E126" s="39" t="s">
        <v>376</v>
      </c>
      <c r="F126" s="39" t="s">
        <v>377</v>
      </c>
      <c r="G126" s="38" t="s">
        <v>319</v>
      </c>
      <c r="H126" s="38" t="s">
        <v>241</v>
      </c>
      <c r="I126" s="41" t="n">
        <v>18</v>
      </c>
      <c r="J126" s="38" t="s">
        <v>369</v>
      </c>
      <c r="K126" s="39"/>
      <c r="L126" s="39"/>
      <c r="M126" s="39"/>
      <c r="N126" s="39"/>
      <c r="O126" s="39"/>
      <c r="P126" s="41" t="n">
        <v>7320</v>
      </c>
      <c r="Q126" s="41" t="n">
        <v>0</v>
      </c>
      <c r="R126" s="41" t="n">
        <v>658</v>
      </c>
      <c r="S126" s="41" t="n">
        <v>658</v>
      </c>
      <c r="T126" s="41" t="n">
        <v>0</v>
      </c>
      <c r="U126" s="41" t="n">
        <f aca="false">K126-P126</f>
        <v>-7320</v>
      </c>
      <c r="V126" s="41" t="n">
        <f aca="false">L126-Q126</f>
        <v>0</v>
      </c>
      <c r="W126" s="41" t="n">
        <f aca="false">M126-R126</f>
        <v>-658</v>
      </c>
      <c r="X126" s="41" t="n">
        <f aca="false">N126-S126</f>
        <v>-658</v>
      </c>
      <c r="Y126" s="41" t="n">
        <f aca="false">O126-T126</f>
        <v>0</v>
      </c>
      <c r="Z126" s="38" t="s">
        <v>370</v>
      </c>
      <c r="AA126" s="38" t="s">
        <v>241</v>
      </c>
      <c r="AB126" s="38" t="s">
        <v>369</v>
      </c>
      <c r="AC126" s="39" t="s">
        <v>243</v>
      </c>
    </row>
    <row r="127" customFormat="false" ht="15" hidden="false" customHeight="false" outlineLevel="0" collapsed="false">
      <c r="A127" s="38" t="s">
        <v>236</v>
      </c>
      <c r="B127" s="40" t="n">
        <v>42979</v>
      </c>
      <c r="C127" s="40" t="n">
        <v>42979</v>
      </c>
      <c r="D127" s="38" t="s">
        <v>237</v>
      </c>
      <c r="E127" s="39" t="s">
        <v>443</v>
      </c>
      <c r="F127" s="39" t="s">
        <v>444</v>
      </c>
      <c r="G127" s="38" t="s">
        <v>319</v>
      </c>
      <c r="H127" s="38" t="s">
        <v>241</v>
      </c>
      <c r="I127" s="41" t="n">
        <v>18</v>
      </c>
      <c r="J127" s="38" t="s">
        <v>369</v>
      </c>
      <c r="K127" s="39"/>
      <c r="L127" s="39"/>
      <c r="M127" s="39"/>
      <c r="N127" s="39"/>
      <c r="O127" s="39"/>
      <c r="P127" s="41" t="n">
        <v>7581.66</v>
      </c>
      <c r="Q127" s="41" t="n">
        <v>0</v>
      </c>
      <c r="R127" s="41" t="n">
        <v>682.35</v>
      </c>
      <c r="S127" s="41" t="n">
        <v>682.35</v>
      </c>
      <c r="T127" s="41" t="n">
        <v>0</v>
      </c>
      <c r="U127" s="41" t="n">
        <f aca="false">K127-P127</f>
        <v>-7581.66</v>
      </c>
      <c r="V127" s="41" t="n">
        <f aca="false">L127-Q127</f>
        <v>0</v>
      </c>
      <c r="W127" s="41" t="n">
        <f aca="false">M127-R127</f>
        <v>-682.35</v>
      </c>
      <c r="X127" s="41" t="n">
        <f aca="false">N127-S127</f>
        <v>-682.35</v>
      </c>
      <c r="Y127" s="41" t="n">
        <f aca="false">O127-T127</f>
        <v>0</v>
      </c>
      <c r="Z127" s="38" t="s">
        <v>370</v>
      </c>
      <c r="AA127" s="38" t="s">
        <v>241</v>
      </c>
      <c r="AB127" s="38" t="s">
        <v>369</v>
      </c>
      <c r="AC127" s="39" t="s">
        <v>243</v>
      </c>
    </row>
    <row r="128" customFormat="false" ht="15" hidden="false" customHeight="false" outlineLevel="0" collapsed="false">
      <c r="A128" s="38" t="s">
        <v>236</v>
      </c>
      <c r="B128" s="40" t="n">
        <v>42979</v>
      </c>
      <c r="C128" s="40" t="n">
        <v>42979</v>
      </c>
      <c r="D128" s="38" t="s">
        <v>237</v>
      </c>
      <c r="E128" s="39" t="s">
        <v>443</v>
      </c>
      <c r="F128" s="39" t="s">
        <v>444</v>
      </c>
      <c r="G128" s="38" t="s">
        <v>319</v>
      </c>
      <c r="H128" s="38" t="s">
        <v>241</v>
      </c>
      <c r="I128" s="41" t="n">
        <v>28</v>
      </c>
      <c r="J128" s="38" t="s">
        <v>369</v>
      </c>
      <c r="K128" s="39"/>
      <c r="L128" s="39"/>
      <c r="M128" s="39"/>
      <c r="N128" s="39"/>
      <c r="O128" s="39"/>
      <c r="P128" s="41" t="n">
        <v>3773.25</v>
      </c>
      <c r="Q128" s="41" t="n">
        <v>0</v>
      </c>
      <c r="R128" s="41" t="n">
        <v>528.25</v>
      </c>
      <c r="S128" s="41" t="n">
        <v>528.25</v>
      </c>
      <c r="T128" s="41" t="n">
        <v>0</v>
      </c>
      <c r="U128" s="41" t="n">
        <f aca="false">K128-P128</f>
        <v>-3773.25</v>
      </c>
      <c r="V128" s="41" t="n">
        <f aca="false">L128-Q128</f>
        <v>0</v>
      </c>
      <c r="W128" s="41" t="n">
        <f aca="false">M128-R128</f>
        <v>-528.25</v>
      </c>
      <c r="X128" s="41" t="n">
        <f aca="false">N128-S128</f>
        <v>-528.25</v>
      </c>
      <c r="Y128" s="41" t="n">
        <f aca="false">O128-T128</f>
        <v>0</v>
      </c>
      <c r="Z128" s="38" t="s">
        <v>370</v>
      </c>
      <c r="AA128" s="38" t="s">
        <v>241</v>
      </c>
      <c r="AB128" s="38" t="s">
        <v>369</v>
      </c>
      <c r="AC128" s="39" t="s">
        <v>243</v>
      </c>
    </row>
    <row r="129" customFormat="false" ht="15" hidden="false" customHeight="false" outlineLevel="0" collapsed="false">
      <c r="A129" s="38" t="s">
        <v>236</v>
      </c>
      <c r="B129" s="40" t="n">
        <v>42979</v>
      </c>
      <c r="C129" s="40" t="n">
        <v>42979</v>
      </c>
      <c r="D129" s="38" t="s">
        <v>237</v>
      </c>
      <c r="E129" s="39" t="s">
        <v>445</v>
      </c>
      <c r="F129" s="39" t="s">
        <v>446</v>
      </c>
      <c r="G129" s="38" t="s">
        <v>319</v>
      </c>
      <c r="H129" s="38" t="s">
        <v>241</v>
      </c>
      <c r="I129" s="41" t="n">
        <v>18</v>
      </c>
      <c r="J129" s="38" t="s">
        <v>369</v>
      </c>
      <c r="K129" s="39"/>
      <c r="L129" s="39"/>
      <c r="M129" s="39"/>
      <c r="N129" s="39"/>
      <c r="O129" s="39"/>
      <c r="P129" s="41" t="n">
        <v>1808570</v>
      </c>
      <c r="Q129" s="41" t="n">
        <v>0</v>
      </c>
      <c r="R129" s="41" t="n">
        <v>162771.3</v>
      </c>
      <c r="S129" s="41" t="n">
        <v>162771.3</v>
      </c>
      <c r="T129" s="41" t="n">
        <v>0</v>
      </c>
      <c r="U129" s="41" t="n">
        <f aca="false">K129-P129</f>
        <v>-1808570</v>
      </c>
      <c r="V129" s="41" t="n">
        <f aca="false">L129-Q129</f>
        <v>0</v>
      </c>
      <c r="W129" s="41" t="n">
        <f aca="false">M129-R129</f>
        <v>-162771.3</v>
      </c>
      <c r="X129" s="41" t="n">
        <f aca="false">N129-S129</f>
        <v>-162771.3</v>
      </c>
      <c r="Y129" s="41" t="n">
        <f aca="false">O129-T129</f>
        <v>0</v>
      </c>
      <c r="Z129" s="38" t="s">
        <v>370</v>
      </c>
      <c r="AA129" s="38" t="s">
        <v>241</v>
      </c>
      <c r="AB129" s="38" t="s">
        <v>369</v>
      </c>
      <c r="AC129" s="39" t="s">
        <v>243</v>
      </c>
    </row>
    <row r="130" customFormat="false" ht="15" hidden="false" customHeight="false" outlineLevel="0" collapsed="false">
      <c r="A130" s="38" t="s">
        <v>236</v>
      </c>
      <c r="B130" s="40" t="n">
        <v>42979</v>
      </c>
      <c r="C130" s="40" t="n">
        <v>42979</v>
      </c>
      <c r="D130" s="38" t="s">
        <v>237</v>
      </c>
      <c r="E130" s="39" t="s">
        <v>449</v>
      </c>
      <c r="F130" s="39" t="s">
        <v>450</v>
      </c>
      <c r="G130" s="38" t="s">
        <v>319</v>
      </c>
      <c r="H130" s="38" t="s">
        <v>241</v>
      </c>
      <c r="I130" s="41" t="n">
        <v>18</v>
      </c>
      <c r="J130" s="38" t="s">
        <v>369</v>
      </c>
      <c r="K130" s="39"/>
      <c r="L130" s="39"/>
      <c r="M130" s="39"/>
      <c r="N130" s="39"/>
      <c r="O130" s="39"/>
      <c r="P130" s="41" t="n">
        <v>1574.79</v>
      </c>
      <c r="Q130" s="41" t="n">
        <v>0</v>
      </c>
      <c r="R130" s="41" t="n">
        <v>141.73</v>
      </c>
      <c r="S130" s="41" t="n">
        <v>141.73</v>
      </c>
      <c r="T130" s="41" t="n">
        <v>0</v>
      </c>
      <c r="U130" s="41" t="n">
        <f aca="false">K130-P130</f>
        <v>-1574.79</v>
      </c>
      <c r="V130" s="41" t="n">
        <f aca="false">L130-Q130</f>
        <v>0</v>
      </c>
      <c r="W130" s="41" t="n">
        <f aca="false">M130-R130</f>
        <v>-141.73</v>
      </c>
      <c r="X130" s="41" t="n">
        <f aca="false">N130-S130</f>
        <v>-141.73</v>
      </c>
      <c r="Y130" s="41" t="n">
        <f aca="false">O130-T130</f>
        <v>0</v>
      </c>
      <c r="Z130" s="38" t="s">
        <v>370</v>
      </c>
      <c r="AA130" s="38" t="s">
        <v>241</v>
      </c>
      <c r="AB130" s="38" t="s">
        <v>369</v>
      </c>
      <c r="AC130" s="39" t="s">
        <v>243</v>
      </c>
    </row>
    <row r="131" customFormat="false" ht="15" hidden="false" customHeight="false" outlineLevel="0" collapsed="false">
      <c r="A131" s="38" t="s">
        <v>236</v>
      </c>
      <c r="B131" s="40" t="n">
        <v>42979</v>
      </c>
      <c r="C131" s="40" t="n">
        <v>42979</v>
      </c>
      <c r="D131" s="38" t="s">
        <v>237</v>
      </c>
      <c r="E131" s="39" t="s">
        <v>449</v>
      </c>
      <c r="F131" s="39" t="s">
        <v>450</v>
      </c>
      <c r="G131" s="38" t="s">
        <v>319</v>
      </c>
      <c r="H131" s="38" t="s">
        <v>241</v>
      </c>
      <c r="I131" s="41" t="n">
        <v>28</v>
      </c>
      <c r="J131" s="38" t="s">
        <v>369</v>
      </c>
      <c r="K131" s="39"/>
      <c r="L131" s="39"/>
      <c r="M131" s="39"/>
      <c r="N131" s="39"/>
      <c r="O131" s="39"/>
      <c r="P131" s="41" t="n">
        <v>781.79</v>
      </c>
      <c r="Q131" s="41" t="n">
        <v>0</v>
      </c>
      <c r="R131" s="41" t="n">
        <v>109.45</v>
      </c>
      <c r="S131" s="41" t="n">
        <v>109.45</v>
      </c>
      <c r="T131" s="41" t="n">
        <v>0</v>
      </c>
      <c r="U131" s="41" t="n">
        <f aca="false">K131-P131</f>
        <v>-781.79</v>
      </c>
      <c r="V131" s="41" t="n">
        <f aca="false">L131-Q131</f>
        <v>0</v>
      </c>
      <c r="W131" s="41" t="n">
        <f aca="false">M131-R131</f>
        <v>-109.45</v>
      </c>
      <c r="X131" s="41" t="n">
        <f aca="false">N131-S131</f>
        <v>-109.45</v>
      </c>
      <c r="Y131" s="41" t="n">
        <f aca="false">O131-T131</f>
        <v>0</v>
      </c>
      <c r="Z131" s="38" t="s">
        <v>370</v>
      </c>
      <c r="AA131" s="38" t="s">
        <v>241</v>
      </c>
      <c r="AB131" s="38" t="s">
        <v>369</v>
      </c>
      <c r="AC131" s="39" t="s">
        <v>243</v>
      </c>
    </row>
    <row r="132" customFormat="false" ht="15" hidden="false" customHeight="false" outlineLevel="0" collapsed="false">
      <c r="A132" s="38" t="s">
        <v>236</v>
      </c>
      <c r="B132" s="40" t="n">
        <v>42979</v>
      </c>
      <c r="C132" s="40" t="n">
        <v>42979</v>
      </c>
      <c r="D132" s="38" t="s">
        <v>237</v>
      </c>
      <c r="E132" s="39" t="s">
        <v>507</v>
      </c>
      <c r="F132" s="39" t="s">
        <v>508</v>
      </c>
      <c r="G132" s="38" t="s">
        <v>319</v>
      </c>
      <c r="H132" s="38" t="s">
        <v>241</v>
      </c>
      <c r="I132" s="41" t="n">
        <v>12</v>
      </c>
      <c r="J132" s="38" t="s">
        <v>369</v>
      </c>
      <c r="K132" s="39"/>
      <c r="L132" s="39"/>
      <c r="M132" s="39"/>
      <c r="N132" s="39"/>
      <c r="O132" s="39"/>
      <c r="P132" s="41" t="n">
        <v>120071</v>
      </c>
      <c r="Q132" s="41" t="n">
        <v>0</v>
      </c>
      <c r="R132" s="41" t="n">
        <v>7204.5</v>
      </c>
      <c r="S132" s="41" t="n">
        <v>7204.5</v>
      </c>
      <c r="T132" s="41" t="n">
        <v>0</v>
      </c>
      <c r="U132" s="41" t="n">
        <f aca="false">K132-P132</f>
        <v>-120071</v>
      </c>
      <c r="V132" s="41" t="n">
        <f aca="false">L132-Q132</f>
        <v>0</v>
      </c>
      <c r="W132" s="41" t="n">
        <f aca="false">M132-R132</f>
        <v>-7204.5</v>
      </c>
      <c r="X132" s="41" t="n">
        <f aca="false">N132-S132</f>
        <v>-7204.5</v>
      </c>
      <c r="Y132" s="41" t="n">
        <f aca="false">O132-T132</f>
        <v>0</v>
      </c>
      <c r="Z132" s="38" t="s">
        <v>370</v>
      </c>
      <c r="AA132" s="38" t="s">
        <v>241</v>
      </c>
      <c r="AB132" s="38" t="s">
        <v>369</v>
      </c>
      <c r="AC132" s="39" t="s">
        <v>243</v>
      </c>
    </row>
    <row r="133" customFormat="false" ht="15" hidden="false" customHeight="false" outlineLevel="0" collapsed="false">
      <c r="A133" s="38" t="s">
        <v>236</v>
      </c>
      <c r="B133" s="40" t="n">
        <v>42979</v>
      </c>
      <c r="C133" s="40" t="n">
        <v>42979</v>
      </c>
      <c r="D133" s="38" t="s">
        <v>237</v>
      </c>
      <c r="E133" s="39" t="s">
        <v>378</v>
      </c>
      <c r="F133" s="39" t="s">
        <v>379</v>
      </c>
      <c r="G133" s="38" t="s">
        <v>319</v>
      </c>
      <c r="H133" s="38" t="s">
        <v>241</v>
      </c>
      <c r="I133" s="41" t="n">
        <v>12</v>
      </c>
      <c r="J133" s="38" t="s">
        <v>369</v>
      </c>
      <c r="K133" s="39"/>
      <c r="L133" s="39"/>
      <c r="M133" s="39"/>
      <c r="N133" s="39"/>
      <c r="O133" s="39"/>
      <c r="P133" s="41" t="n">
        <v>163631.15</v>
      </c>
      <c r="Q133" s="41" t="n">
        <v>0</v>
      </c>
      <c r="R133" s="41" t="n">
        <v>9817.87</v>
      </c>
      <c r="S133" s="41" t="n">
        <v>9817.87</v>
      </c>
      <c r="T133" s="41" t="n">
        <v>0</v>
      </c>
      <c r="U133" s="41" t="n">
        <f aca="false">K133-P133</f>
        <v>-163631.15</v>
      </c>
      <c r="V133" s="41" t="n">
        <f aca="false">L133-Q133</f>
        <v>0</v>
      </c>
      <c r="W133" s="41" t="n">
        <f aca="false">M133-R133</f>
        <v>-9817.87</v>
      </c>
      <c r="X133" s="41" t="n">
        <f aca="false">N133-S133</f>
        <v>-9817.87</v>
      </c>
      <c r="Y133" s="41" t="n">
        <f aca="false">O133-T133</f>
        <v>0</v>
      </c>
      <c r="Z133" s="38" t="s">
        <v>370</v>
      </c>
      <c r="AA133" s="38" t="s">
        <v>241</v>
      </c>
      <c r="AB133" s="38" t="s">
        <v>369</v>
      </c>
      <c r="AC133" s="39" t="s">
        <v>243</v>
      </c>
    </row>
    <row r="134" customFormat="false" ht="15" hidden="false" customHeight="false" outlineLevel="0" collapsed="false">
      <c r="A134" s="38" t="s">
        <v>236</v>
      </c>
      <c r="B134" s="40" t="n">
        <v>42979</v>
      </c>
      <c r="C134" s="40" t="n">
        <v>42979</v>
      </c>
      <c r="D134" s="38" t="s">
        <v>237</v>
      </c>
      <c r="E134" s="39" t="s">
        <v>380</v>
      </c>
      <c r="F134" s="39" t="s">
        <v>381</v>
      </c>
      <c r="G134" s="38" t="s">
        <v>319</v>
      </c>
      <c r="H134" s="38" t="s">
        <v>241</v>
      </c>
      <c r="I134" s="41" t="n">
        <v>28</v>
      </c>
      <c r="J134" s="38" t="s">
        <v>369</v>
      </c>
      <c r="K134" s="39"/>
      <c r="L134" s="39"/>
      <c r="M134" s="39"/>
      <c r="N134" s="39"/>
      <c r="O134" s="39"/>
      <c r="P134" s="41" t="n">
        <v>14800</v>
      </c>
      <c r="Q134" s="41" t="n">
        <v>0</v>
      </c>
      <c r="R134" s="41" t="n">
        <v>2072</v>
      </c>
      <c r="S134" s="41" t="n">
        <v>2072</v>
      </c>
      <c r="T134" s="41" t="n">
        <v>0</v>
      </c>
      <c r="U134" s="41" t="n">
        <f aca="false">K134-P134</f>
        <v>-14800</v>
      </c>
      <c r="V134" s="41" t="n">
        <f aca="false">L134-Q134</f>
        <v>0</v>
      </c>
      <c r="W134" s="41" t="n">
        <f aca="false">M134-R134</f>
        <v>-2072</v>
      </c>
      <c r="X134" s="41" t="n">
        <f aca="false">N134-S134</f>
        <v>-2072</v>
      </c>
      <c r="Y134" s="41" t="n">
        <f aca="false">O134-T134</f>
        <v>0</v>
      </c>
      <c r="Z134" s="38" t="s">
        <v>370</v>
      </c>
      <c r="AA134" s="38" t="s">
        <v>241</v>
      </c>
      <c r="AB134" s="38" t="s">
        <v>369</v>
      </c>
      <c r="AC134" s="39" t="s">
        <v>243</v>
      </c>
    </row>
    <row r="135" customFormat="false" ht="15" hidden="false" customHeight="false" outlineLevel="0" collapsed="false">
      <c r="A135" s="38" t="s">
        <v>236</v>
      </c>
      <c r="B135" s="40" t="n">
        <v>42979</v>
      </c>
      <c r="C135" s="40" t="n">
        <v>42979</v>
      </c>
      <c r="D135" s="38" t="s">
        <v>237</v>
      </c>
      <c r="E135" s="39" t="s">
        <v>509</v>
      </c>
      <c r="F135" s="39" t="s">
        <v>510</v>
      </c>
      <c r="G135" s="38" t="s">
        <v>319</v>
      </c>
      <c r="H135" s="38" t="s">
        <v>241</v>
      </c>
      <c r="I135" s="41" t="n">
        <v>5</v>
      </c>
      <c r="J135" s="38" t="s">
        <v>369</v>
      </c>
      <c r="K135" s="39"/>
      <c r="L135" s="39"/>
      <c r="M135" s="39"/>
      <c r="N135" s="39"/>
      <c r="O135" s="39"/>
      <c r="P135" s="41" t="n">
        <v>44885</v>
      </c>
      <c r="Q135" s="41" t="n">
        <v>0</v>
      </c>
      <c r="R135" s="41" t="n">
        <v>1122.13</v>
      </c>
      <c r="S135" s="41" t="n">
        <v>1122.13</v>
      </c>
      <c r="T135" s="41" t="n">
        <v>0</v>
      </c>
      <c r="U135" s="41" t="n">
        <f aca="false">K135-P135</f>
        <v>-44885</v>
      </c>
      <c r="V135" s="41" t="n">
        <f aca="false">L135-Q135</f>
        <v>0</v>
      </c>
      <c r="W135" s="41" t="n">
        <f aca="false">M135-R135</f>
        <v>-1122.13</v>
      </c>
      <c r="X135" s="41" t="n">
        <f aca="false">N135-S135</f>
        <v>-1122.13</v>
      </c>
      <c r="Y135" s="41" t="n">
        <f aca="false">O135-T135</f>
        <v>0</v>
      </c>
      <c r="Z135" s="38" t="s">
        <v>370</v>
      </c>
      <c r="AA135" s="38" t="s">
        <v>241</v>
      </c>
      <c r="AB135" s="38" t="s">
        <v>369</v>
      </c>
      <c r="AC135" s="39" t="s">
        <v>243</v>
      </c>
    </row>
    <row r="136" customFormat="false" ht="15" hidden="false" customHeight="false" outlineLevel="0" collapsed="false">
      <c r="A136" s="38" t="s">
        <v>236</v>
      </c>
      <c r="B136" s="40" t="n">
        <v>42979</v>
      </c>
      <c r="C136" s="40" t="n">
        <v>42979</v>
      </c>
      <c r="D136" s="38" t="s">
        <v>237</v>
      </c>
      <c r="E136" s="39" t="s">
        <v>382</v>
      </c>
      <c r="F136" s="39" t="s">
        <v>383</v>
      </c>
      <c r="G136" s="38" t="s">
        <v>319</v>
      </c>
      <c r="H136" s="38" t="s">
        <v>241</v>
      </c>
      <c r="I136" s="41" t="n">
        <v>18</v>
      </c>
      <c r="J136" s="38" t="s">
        <v>369</v>
      </c>
      <c r="K136" s="39"/>
      <c r="L136" s="39"/>
      <c r="M136" s="39"/>
      <c r="N136" s="39"/>
      <c r="O136" s="39"/>
      <c r="P136" s="41" t="n">
        <v>5887</v>
      </c>
      <c r="Q136" s="41" t="n">
        <v>0</v>
      </c>
      <c r="R136" s="41" t="n">
        <v>529.83</v>
      </c>
      <c r="S136" s="41" t="n">
        <v>529.83</v>
      </c>
      <c r="T136" s="41" t="n">
        <v>0</v>
      </c>
      <c r="U136" s="41" t="n">
        <f aca="false">K136-P136</f>
        <v>-5887</v>
      </c>
      <c r="V136" s="41" t="n">
        <f aca="false">L136-Q136</f>
        <v>0</v>
      </c>
      <c r="W136" s="41" t="n">
        <f aca="false">M136-R136</f>
        <v>-529.83</v>
      </c>
      <c r="X136" s="41" t="n">
        <f aca="false">N136-S136</f>
        <v>-529.83</v>
      </c>
      <c r="Y136" s="41" t="n">
        <f aca="false">O136-T136</f>
        <v>0</v>
      </c>
      <c r="Z136" s="38" t="s">
        <v>370</v>
      </c>
      <c r="AA136" s="38" t="s">
        <v>241</v>
      </c>
      <c r="AB136" s="38" t="s">
        <v>369</v>
      </c>
      <c r="AC136" s="39" t="s">
        <v>243</v>
      </c>
    </row>
    <row r="137" customFormat="false" ht="15" hidden="false" customHeight="false" outlineLevel="0" collapsed="false">
      <c r="A137" s="38" t="s">
        <v>236</v>
      </c>
      <c r="B137" s="40" t="n">
        <v>42979</v>
      </c>
      <c r="C137" s="40" t="n">
        <v>42979</v>
      </c>
      <c r="D137" s="38" t="s">
        <v>237</v>
      </c>
      <c r="E137" s="39" t="s">
        <v>382</v>
      </c>
      <c r="F137" s="39" t="s">
        <v>383</v>
      </c>
      <c r="G137" s="38" t="s">
        <v>319</v>
      </c>
      <c r="H137" s="38" t="s">
        <v>241</v>
      </c>
      <c r="I137" s="41" t="n">
        <v>28</v>
      </c>
      <c r="J137" s="38" t="s">
        <v>369</v>
      </c>
      <c r="K137" s="39"/>
      <c r="L137" s="39"/>
      <c r="M137" s="39"/>
      <c r="N137" s="39"/>
      <c r="O137" s="39"/>
      <c r="P137" s="41" t="n">
        <v>4590</v>
      </c>
      <c r="Q137" s="41" t="n">
        <v>0</v>
      </c>
      <c r="R137" s="41" t="n">
        <v>642.6</v>
      </c>
      <c r="S137" s="41" t="n">
        <v>642.6</v>
      </c>
      <c r="T137" s="41" t="n">
        <v>0</v>
      </c>
      <c r="U137" s="41" t="n">
        <f aca="false">K137-P137</f>
        <v>-4590</v>
      </c>
      <c r="V137" s="41" t="n">
        <f aca="false">L137-Q137</f>
        <v>0</v>
      </c>
      <c r="W137" s="41" t="n">
        <f aca="false">M137-R137</f>
        <v>-642.6</v>
      </c>
      <c r="X137" s="41" t="n">
        <f aca="false">N137-S137</f>
        <v>-642.6</v>
      </c>
      <c r="Y137" s="41" t="n">
        <f aca="false">O137-T137</f>
        <v>0</v>
      </c>
      <c r="Z137" s="38" t="s">
        <v>370</v>
      </c>
      <c r="AA137" s="38" t="s">
        <v>241</v>
      </c>
      <c r="AB137" s="38" t="s">
        <v>369</v>
      </c>
      <c r="AC137" s="39" t="s">
        <v>243</v>
      </c>
    </row>
    <row r="138" customFormat="false" ht="15" hidden="false" customHeight="false" outlineLevel="0" collapsed="false">
      <c r="A138" s="38" t="s">
        <v>236</v>
      </c>
      <c r="B138" s="40" t="n">
        <v>42979</v>
      </c>
      <c r="C138" s="40" t="n">
        <v>42979</v>
      </c>
      <c r="D138" s="38" t="s">
        <v>237</v>
      </c>
      <c r="E138" s="39" t="s">
        <v>511</v>
      </c>
      <c r="F138" s="39" t="s">
        <v>476</v>
      </c>
      <c r="G138" s="38" t="s">
        <v>319</v>
      </c>
      <c r="H138" s="38" t="s">
        <v>241</v>
      </c>
      <c r="I138" s="41" t="n">
        <v>18</v>
      </c>
      <c r="J138" s="38" t="s">
        <v>369</v>
      </c>
      <c r="K138" s="39"/>
      <c r="L138" s="39"/>
      <c r="M138" s="39"/>
      <c r="N138" s="39"/>
      <c r="O138" s="39"/>
      <c r="P138" s="41" t="n">
        <v>16075</v>
      </c>
      <c r="Q138" s="41" t="n">
        <v>0</v>
      </c>
      <c r="R138" s="41" t="n">
        <v>1446.75</v>
      </c>
      <c r="S138" s="41" t="n">
        <v>1446.75</v>
      </c>
      <c r="T138" s="41" t="n">
        <v>0</v>
      </c>
      <c r="U138" s="41" t="n">
        <f aca="false">K138-P138</f>
        <v>-16075</v>
      </c>
      <c r="V138" s="41" t="n">
        <f aca="false">L138-Q138</f>
        <v>0</v>
      </c>
      <c r="W138" s="41" t="n">
        <f aca="false">M138-R138</f>
        <v>-1446.75</v>
      </c>
      <c r="X138" s="41" t="n">
        <f aca="false">N138-S138</f>
        <v>-1446.75</v>
      </c>
      <c r="Y138" s="41" t="n">
        <f aca="false">O138-T138</f>
        <v>0</v>
      </c>
      <c r="Z138" s="38" t="s">
        <v>370</v>
      </c>
      <c r="AA138" s="38" t="s">
        <v>241</v>
      </c>
      <c r="AB138" s="38" t="s">
        <v>369</v>
      </c>
      <c r="AC138" s="39" t="s">
        <v>243</v>
      </c>
    </row>
    <row r="139" customFormat="false" ht="15" hidden="false" customHeight="false" outlineLevel="0" collapsed="false">
      <c r="A139" s="38" t="s">
        <v>236</v>
      </c>
      <c r="B139" s="40" t="n">
        <v>42979</v>
      </c>
      <c r="C139" s="40" t="n">
        <v>42979</v>
      </c>
      <c r="D139" s="38" t="s">
        <v>237</v>
      </c>
      <c r="E139" s="39" t="s">
        <v>386</v>
      </c>
      <c r="F139" s="39" t="s">
        <v>387</v>
      </c>
      <c r="G139" s="38" t="s">
        <v>319</v>
      </c>
      <c r="H139" s="38" t="s">
        <v>241</v>
      </c>
      <c r="I139" s="41" t="n">
        <v>18</v>
      </c>
      <c r="J139" s="38" t="s">
        <v>369</v>
      </c>
      <c r="K139" s="39"/>
      <c r="L139" s="39"/>
      <c r="M139" s="39"/>
      <c r="N139" s="39"/>
      <c r="O139" s="39"/>
      <c r="P139" s="41" t="n">
        <v>43270</v>
      </c>
      <c r="Q139" s="41" t="n">
        <v>0</v>
      </c>
      <c r="R139" s="41" t="n">
        <v>3894.3</v>
      </c>
      <c r="S139" s="41" t="n">
        <v>3894.3</v>
      </c>
      <c r="T139" s="41" t="n">
        <v>0</v>
      </c>
      <c r="U139" s="41" t="n">
        <f aca="false">K139-P139</f>
        <v>-43270</v>
      </c>
      <c r="V139" s="41" t="n">
        <f aca="false">L139-Q139</f>
        <v>0</v>
      </c>
      <c r="W139" s="41" t="n">
        <f aca="false">M139-R139</f>
        <v>-3894.3</v>
      </c>
      <c r="X139" s="41" t="n">
        <f aca="false">N139-S139</f>
        <v>-3894.3</v>
      </c>
      <c r="Y139" s="41" t="n">
        <f aca="false">O139-T139</f>
        <v>0</v>
      </c>
      <c r="Z139" s="38" t="s">
        <v>370</v>
      </c>
      <c r="AA139" s="38" t="s">
        <v>241</v>
      </c>
      <c r="AB139" s="38" t="s">
        <v>369</v>
      </c>
      <c r="AC139" s="39" t="s">
        <v>243</v>
      </c>
    </row>
    <row r="140" customFormat="false" ht="15" hidden="false" customHeight="false" outlineLevel="0" collapsed="false">
      <c r="A140" s="38" t="s">
        <v>236</v>
      </c>
      <c r="B140" s="40" t="n">
        <v>42979</v>
      </c>
      <c r="C140" s="40" t="n">
        <v>42979</v>
      </c>
      <c r="D140" s="38" t="s">
        <v>237</v>
      </c>
      <c r="E140" s="39" t="s">
        <v>512</v>
      </c>
      <c r="F140" s="39" t="s">
        <v>345</v>
      </c>
      <c r="G140" s="38" t="s">
        <v>319</v>
      </c>
      <c r="H140" s="38" t="s">
        <v>241</v>
      </c>
      <c r="I140" s="41" t="n">
        <v>18</v>
      </c>
      <c r="J140" s="38" t="s">
        <v>369</v>
      </c>
      <c r="K140" s="39"/>
      <c r="L140" s="39"/>
      <c r="M140" s="39"/>
      <c r="N140" s="39"/>
      <c r="O140" s="39"/>
      <c r="P140" s="41" t="n">
        <v>3900</v>
      </c>
      <c r="Q140" s="41" t="n">
        <v>0</v>
      </c>
      <c r="R140" s="41" t="n">
        <v>351</v>
      </c>
      <c r="S140" s="41" t="n">
        <v>351</v>
      </c>
      <c r="T140" s="41" t="n">
        <v>0</v>
      </c>
      <c r="U140" s="41" t="n">
        <f aca="false">K140-P140</f>
        <v>-3900</v>
      </c>
      <c r="V140" s="41" t="n">
        <f aca="false">L140-Q140</f>
        <v>0</v>
      </c>
      <c r="W140" s="41" t="n">
        <f aca="false">M140-R140</f>
        <v>-351</v>
      </c>
      <c r="X140" s="41" t="n">
        <f aca="false">N140-S140</f>
        <v>-351</v>
      </c>
      <c r="Y140" s="41" t="n">
        <f aca="false">O140-T140</f>
        <v>0</v>
      </c>
      <c r="Z140" s="38" t="s">
        <v>370</v>
      </c>
      <c r="AA140" s="38" t="s">
        <v>241</v>
      </c>
      <c r="AB140" s="38" t="s">
        <v>369</v>
      </c>
      <c r="AC140" s="39" t="s">
        <v>243</v>
      </c>
    </row>
    <row r="141" customFormat="false" ht="15" hidden="false" customHeight="false" outlineLevel="0" collapsed="false">
      <c r="A141" s="38" t="s">
        <v>236</v>
      </c>
      <c r="B141" s="40" t="n">
        <v>42979</v>
      </c>
      <c r="C141" s="40" t="n">
        <v>42979</v>
      </c>
      <c r="D141" s="38" t="s">
        <v>237</v>
      </c>
      <c r="E141" s="39" t="s">
        <v>513</v>
      </c>
      <c r="F141" s="39" t="s">
        <v>514</v>
      </c>
      <c r="G141" s="38" t="s">
        <v>319</v>
      </c>
      <c r="H141" s="38" t="s">
        <v>241</v>
      </c>
      <c r="I141" s="41" t="n">
        <v>28</v>
      </c>
      <c r="J141" s="38" t="s">
        <v>369</v>
      </c>
      <c r="K141" s="39"/>
      <c r="L141" s="39"/>
      <c r="M141" s="39"/>
      <c r="N141" s="39"/>
      <c r="O141" s="39"/>
      <c r="P141" s="41" t="n">
        <v>7000</v>
      </c>
      <c r="Q141" s="41" t="n">
        <v>0</v>
      </c>
      <c r="R141" s="41" t="n">
        <v>980</v>
      </c>
      <c r="S141" s="41" t="n">
        <v>980</v>
      </c>
      <c r="T141" s="41" t="n">
        <v>0</v>
      </c>
      <c r="U141" s="41" t="n">
        <f aca="false">K141-P141</f>
        <v>-7000</v>
      </c>
      <c r="V141" s="41" t="n">
        <f aca="false">L141-Q141</f>
        <v>0</v>
      </c>
      <c r="W141" s="41" t="n">
        <f aca="false">M141-R141</f>
        <v>-980</v>
      </c>
      <c r="X141" s="41" t="n">
        <f aca="false">N141-S141</f>
        <v>-980</v>
      </c>
      <c r="Y141" s="41" t="n">
        <f aca="false">O141-T141</f>
        <v>0</v>
      </c>
      <c r="Z141" s="38" t="s">
        <v>370</v>
      </c>
      <c r="AA141" s="38" t="s">
        <v>241</v>
      </c>
      <c r="AB141" s="38" t="s">
        <v>369</v>
      </c>
      <c r="AC141" s="39" t="s">
        <v>243</v>
      </c>
    </row>
    <row r="142" customFormat="false" ht="15" hidden="false" customHeight="false" outlineLevel="0" collapsed="false">
      <c r="A142" s="38" t="s">
        <v>236</v>
      </c>
      <c r="B142" s="40" t="n">
        <v>42979</v>
      </c>
      <c r="C142" s="40" t="n">
        <v>42979</v>
      </c>
      <c r="D142" s="38" t="s">
        <v>237</v>
      </c>
      <c r="E142" s="39" t="s">
        <v>388</v>
      </c>
      <c r="F142" s="39" t="s">
        <v>389</v>
      </c>
      <c r="G142" s="38" t="s">
        <v>319</v>
      </c>
      <c r="H142" s="38" t="s">
        <v>241</v>
      </c>
      <c r="I142" s="41" t="n">
        <v>5</v>
      </c>
      <c r="J142" s="38" t="s">
        <v>369</v>
      </c>
      <c r="K142" s="39"/>
      <c r="L142" s="39"/>
      <c r="M142" s="39"/>
      <c r="N142" s="39"/>
      <c r="O142" s="39"/>
      <c r="P142" s="41" t="n">
        <v>3250</v>
      </c>
      <c r="Q142" s="41" t="n">
        <v>0</v>
      </c>
      <c r="R142" s="41" t="n">
        <v>81.25</v>
      </c>
      <c r="S142" s="41" t="n">
        <v>81.25</v>
      </c>
      <c r="T142" s="41" t="n">
        <v>0</v>
      </c>
      <c r="U142" s="41" t="n">
        <f aca="false">K142-P142</f>
        <v>-3250</v>
      </c>
      <c r="V142" s="41" t="n">
        <f aca="false">L142-Q142</f>
        <v>0</v>
      </c>
      <c r="W142" s="41" t="n">
        <f aca="false">M142-R142</f>
        <v>-81.25</v>
      </c>
      <c r="X142" s="41" t="n">
        <f aca="false">N142-S142</f>
        <v>-81.25</v>
      </c>
      <c r="Y142" s="41" t="n">
        <f aca="false">O142-T142</f>
        <v>0</v>
      </c>
      <c r="Z142" s="38" t="s">
        <v>370</v>
      </c>
      <c r="AA142" s="38" t="s">
        <v>241</v>
      </c>
      <c r="AB142" s="38" t="s">
        <v>369</v>
      </c>
      <c r="AC142" s="39" t="s">
        <v>243</v>
      </c>
    </row>
    <row r="143" customFormat="false" ht="15" hidden="false" customHeight="false" outlineLevel="0" collapsed="false">
      <c r="A143" s="38" t="s">
        <v>236</v>
      </c>
      <c r="B143" s="40" t="n">
        <v>42979</v>
      </c>
      <c r="C143" s="40" t="n">
        <v>42979</v>
      </c>
      <c r="D143" s="38" t="s">
        <v>237</v>
      </c>
      <c r="E143" s="39" t="s">
        <v>388</v>
      </c>
      <c r="F143" s="39" t="s">
        <v>389</v>
      </c>
      <c r="G143" s="38" t="s">
        <v>319</v>
      </c>
      <c r="H143" s="38" t="s">
        <v>241</v>
      </c>
      <c r="I143" s="41" t="n">
        <v>28</v>
      </c>
      <c r="J143" s="38" t="s">
        <v>369</v>
      </c>
      <c r="K143" s="39"/>
      <c r="L143" s="39"/>
      <c r="M143" s="39"/>
      <c r="N143" s="39"/>
      <c r="O143" s="39"/>
      <c r="P143" s="41" t="n">
        <v>9500</v>
      </c>
      <c r="Q143" s="41" t="n">
        <v>0</v>
      </c>
      <c r="R143" s="41" t="n">
        <v>1330</v>
      </c>
      <c r="S143" s="41" t="n">
        <v>1330</v>
      </c>
      <c r="T143" s="41" t="n">
        <v>0</v>
      </c>
      <c r="U143" s="41" t="n">
        <f aca="false">K143-P143</f>
        <v>-9500</v>
      </c>
      <c r="V143" s="41" t="n">
        <f aca="false">L143-Q143</f>
        <v>0</v>
      </c>
      <c r="W143" s="41" t="n">
        <f aca="false">M143-R143</f>
        <v>-1330</v>
      </c>
      <c r="X143" s="41" t="n">
        <f aca="false">N143-S143</f>
        <v>-1330</v>
      </c>
      <c r="Y143" s="41" t="n">
        <f aca="false">O143-T143</f>
        <v>0</v>
      </c>
      <c r="Z143" s="38" t="s">
        <v>370</v>
      </c>
      <c r="AA143" s="38" t="s">
        <v>241</v>
      </c>
      <c r="AB143" s="38" t="s">
        <v>369</v>
      </c>
      <c r="AC143" s="39" t="s">
        <v>243</v>
      </c>
    </row>
    <row r="144" customFormat="false" ht="15" hidden="false" customHeight="false" outlineLevel="0" collapsed="false">
      <c r="A144" s="38" t="s">
        <v>236</v>
      </c>
      <c r="B144" s="40" t="n">
        <v>42979</v>
      </c>
      <c r="C144" s="40" t="n">
        <v>42979</v>
      </c>
      <c r="D144" s="38" t="s">
        <v>237</v>
      </c>
      <c r="E144" s="39" t="s">
        <v>515</v>
      </c>
      <c r="F144" s="39" t="s">
        <v>516</v>
      </c>
      <c r="G144" s="38" t="s">
        <v>319</v>
      </c>
      <c r="H144" s="38" t="s">
        <v>241</v>
      </c>
      <c r="I144" s="41" t="n">
        <v>18</v>
      </c>
      <c r="J144" s="38" t="s">
        <v>369</v>
      </c>
      <c r="K144" s="39"/>
      <c r="L144" s="39"/>
      <c r="M144" s="39"/>
      <c r="N144" s="39"/>
      <c r="O144" s="39"/>
      <c r="P144" s="41" t="n">
        <v>40923.3</v>
      </c>
      <c r="Q144" s="41" t="n">
        <v>0</v>
      </c>
      <c r="R144" s="41" t="n">
        <v>3683.1</v>
      </c>
      <c r="S144" s="41" t="n">
        <v>3683.1</v>
      </c>
      <c r="T144" s="41" t="n">
        <v>0</v>
      </c>
      <c r="U144" s="41" t="n">
        <f aca="false">K144-P144</f>
        <v>-40923.3</v>
      </c>
      <c r="V144" s="41" t="n">
        <f aca="false">L144-Q144</f>
        <v>0</v>
      </c>
      <c r="W144" s="41" t="n">
        <f aca="false">M144-R144</f>
        <v>-3683.1</v>
      </c>
      <c r="X144" s="41" t="n">
        <f aca="false">N144-S144</f>
        <v>-3683.1</v>
      </c>
      <c r="Y144" s="41" t="n">
        <f aca="false">O144-T144</f>
        <v>0</v>
      </c>
      <c r="Z144" s="38" t="s">
        <v>370</v>
      </c>
      <c r="AA144" s="38" t="s">
        <v>241</v>
      </c>
      <c r="AB144" s="38" t="s">
        <v>369</v>
      </c>
      <c r="AC144" s="39" t="s">
        <v>243</v>
      </c>
    </row>
    <row r="145" customFormat="false" ht="15" hidden="false" customHeight="false" outlineLevel="0" collapsed="false">
      <c r="A145" s="38" t="s">
        <v>236</v>
      </c>
      <c r="B145" s="40" t="n">
        <v>42979</v>
      </c>
      <c r="C145" s="40" t="n">
        <v>42979</v>
      </c>
      <c r="D145" s="38" t="s">
        <v>237</v>
      </c>
      <c r="E145" s="39" t="s">
        <v>515</v>
      </c>
      <c r="F145" s="39" t="s">
        <v>516</v>
      </c>
      <c r="G145" s="38" t="s">
        <v>319</v>
      </c>
      <c r="H145" s="38" t="s">
        <v>241</v>
      </c>
      <c r="I145" s="41" t="n">
        <v>28</v>
      </c>
      <c r="J145" s="38" t="s">
        <v>369</v>
      </c>
      <c r="K145" s="39"/>
      <c r="L145" s="39"/>
      <c r="M145" s="39"/>
      <c r="N145" s="39"/>
      <c r="O145" s="39"/>
      <c r="P145" s="41" t="n">
        <v>10500</v>
      </c>
      <c r="Q145" s="41" t="n">
        <v>0</v>
      </c>
      <c r="R145" s="41" t="n">
        <v>1470</v>
      </c>
      <c r="S145" s="41" t="n">
        <v>1470</v>
      </c>
      <c r="T145" s="41" t="n">
        <v>0</v>
      </c>
      <c r="U145" s="41" t="n">
        <f aca="false">K145-P145</f>
        <v>-10500</v>
      </c>
      <c r="V145" s="41" t="n">
        <f aca="false">L145-Q145</f>
        <v>0</v>
      </c>
      <c r="W145" s="41" t="n">
        <f aca="false">M145-R145</f>
        <v>-1470</v>
      </c>
      <c r="X145" s="41" t="n">
        <f aca="false">N145-S145</f>
        <v>-1470</v>
      </c>
      <c r="Y145" s="41" t="n">
        <f aca="false">O145-T145</f>
        <v>0</v>
      </c>
      <c r="Z145" s="38" t="s">
        <v>370</v>
      </c>
      <c r="AA145" s="38" t="s">
        <v>241</v>
      </c>
      <c r="AB145" s="38" t="s">
        <v>369</v>
      </c>
      <c r="AC145" s="39" t="s">
        <v>243</v>
      </c>
    </row>
    <row r="146" customFormat="false" ht="15" hidden="false" customHeight="false" outlineLevel="0" collapsed="false">
      <c r="A146" s="38" t="s">
        <v>236</v>
      </c>
      <c r="B146" s="40" t="n">
        <v>42979</v>
      </c>
      <c r="C146" s="40" t="n">
        <v>42979</v>
      </c>
      <c r="D146" s="38" t="s">
        <v>237</v>
      </c>
      <c r="E146" s="39" t="s">
        <v>489</v>
      </c>
      <c r="F146" s="39" t="s">
        <v>490</v>
      </c>
      <c r="G146" s="38" t="s">
        <v>319</v>
      </c>
      <c r="H146" s="38" t="s">
        <v>241</v>
      </c>
      <c r="I146" s="41" t="n">
        <v>18</v>
      </c>
      <c r="J146" s="38" t="s">
        <v>369</v>
      </c>
      <c r="K146" s="39"/>
      <c r="L146" s="39"/>
      <c r="M146" s="39"/>
      <c r="N146" s="39"/>
      <c r="O146" s="39"/>
      <c r="P146" s="41" t="n">
        <v>29934</v>
      </c>
      <c r="Q146" s="41" t="n">
        <v>0</v>
      </c>
      <c r="R146" s="41" t="n">
        <v>2694.06</v>
      </c>
      <c r="S146" s="41" t="n">
        <v>2694.06</v>
      </c>
      <c r="T146" s="41" t="n">
        <v>0</v>
      </c>
      <c r="U146" s="41" t="n">
        <f aca="false">K146-P146</f>
        <v>-29934</v>
      </c>
      <c r="V146" s="41" t="n">
        <f aca="false">L146-Q146</f>
        <v>0</v>
      </c>
      <c r="W146" s="41" t="n">
        <f aca="false">M146-R146</f>
        <v>-2694.06</v>
      </c>
      <c r="X146" s="41" t="n">
        <f aca="false">N146-S146</f>
        <v>-2694.06</v>
      </c>
      <c r="Y146" s="41" t="n">
        <f aca="false">O146-T146</f>
        <v>0</v>
      </c>
      <c r="Z146" s="38" t="s">
        <v>370</v>
      </c>
      <c r="AA146" s="38" t="s">
        <v>241</v>
      </c>
      <c r="AB146" s="38" t="s">
        <v>369</v>
      </c>
      <c r="AC146" s="39" t="s">
        <v>243</v>
      </c>
    </row>
    <row r="147" customFormat="false" ht="15" hidden="false" customHeight="false" outlineLevel="0" collapsed="false">
      <c r="A147" s="38" t="s">
        <v>236</v>
      </c>
      <c r="B147" s="40" t="n">
        <v>42979</v>
      </c>
      <c r="C147" s="40" t="n">
        <v>42979</v>
      </c>
      <c r="D147" s="38" t="s">
        <v>237</v>
      </c>
      <c r="E147" s="39" t="s">
        <v>493</v>
      </c>
      <c r="F147" s="39" t="s">
        <v>494</v>
      </c>
      <c r="G147" s="38" t="s">
        <v>319</v>
      </c>
      <c r="H147" s="38" t="s">
        <v>241</v>
      </c>
      <c r="I147" s="41" t="n">
        <v>18</v>
      </c>
      <c r="J147" s="38" t="s">
        <v>369</v>
      </c>
      <c r="K147" s="39"/>
      <c r="L147" s="39"/>
      <c r="M147" s="39"/>
      <c r="N147" s="39"/>
      <c r="O147" s="39"/>
      <c r="P147" s="41" t="n">
        <v>12104</v>
      </c>
      <c r="Q147" s="41" t="n">
        <v>0</v>
      </c>
      <c r="R147" s="41" t="n">
        <v>1089.36</v>
      </c>
      <c r="S147" s="41" t="n">
        <v>1089.36</v>
      </c>
      <c r="T147" s="41" t="n">
        <v>0</v>
      </c>
      <c r="U147" s="41" t="n">
        <f aca="false">K147-P147</f>
        <v>-12104</v>
      </c>
      <c r="V147" s="41" t="n">
        <f aca="false">L147-Q147</f>
        <v>0</v>
      </c>
      <c r="W147" s="41" t="n">
        <f aca="false">M147-R147</f>
        <v>-1089.36</v>
      </c>
      <c r="X147" s="41" t="n">
        <f aca="false">N147-S147</f>
        <v>-1089.36</v>
      </c>
      <c r="Y147" s="41" t="n">
        <f aca="false">O147-T147</f>
        <v>0</v>
      </c>
      <c r="Z147" s="38" t="s">
        <v>370</v>
      </c>
      <c r="AA147" s="38" t="s">
        <v>241</v>
      </c>
      <c r="AB147" s="38" t="s">
        <v>369</v>
      </c>
      <c r="AC147" s="39" t="s">
        <v>243</v>
      </c>
    </row>
    <row r="148" customFormat="false" ht="15" hidden="false" customHeight="false" outlineLevel="0" collapsed="false">
      <c r="A148" s="38" t="s">
        <v>236</v>
      </c>
      <c r="B148" s="40" t="n">
        <v>42979</v>
      </c>
      <c r="C148" s="40" t="n">
        <v>42979</v>
      </c>
      <c r="D148" s="38" t="s">
        <v>237</v>
      </c>
      <c r="E148" s="39" t="s">
        <v>493</v>
      </c>
      <c r="F148" s="39" t="s">
        <v>494</v>
      </c>
      <c r="G148" s="38" t="s">
        <v>319</v>
      </c>
      <c r="H148" s="38" t="s">
        <v>241</v>
      </c>
      <c r="I148" s="41" t="n">
        <v>28</v>
      </c>
      <c r="J148" s="38" t="s">
        <v>369</v>
      </c>
      <c r="K148" s="39"/>
      <c r="L148" s="39"/>
      <c r="M148" s="39"/>
      <c r="N148" s="39"/>
      <c r="O148" s="39"/>
      <c r="P148" s="41" t="n">
        <v>5570</v>
      </c>
      <c r="Q148" s="41" t="n">
        <v>0</v>
      </c>
      <c r="R148" s="41" t="n">
        <v>779.8</v>
      </c>
      <c r="S148" s="41" t="n">
        <v>779.8</v>
      </c>
      <c r="T148" s="41" t="n">
        <v>0</v>
      </c>
      <c r="U148" s="41" t="n">
        <f aca="false">K148-P148</f>
        <v>-5570</v>
      </c>
      <c r="V148" s="41" t="n">
        <f aca="false">L148-Q148</f>
        <v>0</v>
      </c>
      <c r="W148" s="41" t="n">
        <f aca="false">M148-R148</f>
        <v>-779.8</v>
      </c>
      <c r="X148" s="41" t="n">
        <f aca="false">N148-S148</f>
        <v>-779.8</v>
      </c>
      <c r="Y148" s="41" t="n">
        <f aca="false">O148-T148</f>
        <v>0</v>
      </c>
      <c r="Z148" s="38" t="s">
        <v>370</v>
      </c>
      <c r="AA148" s="38" t="s">
        <v>241</v>
      </c>
      <c r="AB148" s="38" t="s">
        <v>369</v>
      </c>
      <c r="AC148" s="39" t="s">
        <v>243</v>
      </c>
    </row>
    <row r="149" customFormat="false" ht="15" hidden="false" customHeight="false" outlineLevel="0" collapsed="false">
      <c r="A149" s="38" t="s">
        <v>236</v>
      </c>
      <c r="B149" s="40" t="n">
        <v>42979</v>
      </c>
      <c r="C149" s="40" t="n">
        <v>42979</v>
      </c>
      <c r="D149" s="38" t="s">
        <v>237</v>
      </c>
      <c r="E149" s="39" t="s">
        <v>517</v>
      </c>
      <c r="F149" s="39" t="s">
        <v>518</v>
      </c>
      <c r="G149" s="38" t="s">
        <v>319</v>
      </c>
      <c r="H149" s="38" t="s">
        <v>241</v>
      </c>
      <c r="I149" s="41" t="n">
        <v>5</v>
      </c>
      <c r="J149" s="38" t="s">
        <v>369</v>
      </c>
      <c r="K149" s="39"/>
      <c r="L149" s="39"/>
      <c r="M149" s="39"/>
      <c r="N149" s="39"/>
      <c r="O149" s="39"/>
      <c r="P149" s="41" t="n">
        <v>3947.62</v>
      </c>
      <c r="Q149" s="41" t="n">
        <v>0</v>
      </c>
      <c r="R149" s="41" t="n">
        <v>98.69</v>
      </c>
      <c r="S149" s="41" t="n">
        <v>98.69</v>
      </c>
      <c r="T149" s="41" t="n">
        <v>0</v>
      </c>
      <c r="U149" s="41" t="n">
        <f aca="false">K149-P149</f>
        <v>-3947.62</v>
      </c>
      <c r="V149" s="41" t="n">
        <f aca="false">L149-Q149</f>
        <v>0</v>
      </c>
      <c r="W149" s="41" t="n">
        <f aca="false">M149-R149</f>
        <v>-98.69</v>
      </c>
      <c r="X149" s="41" t="n">
        <f aca="false">N149-S149</f>
        <v>-98.69</v>
      </c>
      <c r="Y149" s="41" t="n">
        <f aca="false">O149-T149</f>
        <v>0</v>
      </c>
      <c r="Z149" s="38" t="s">
        <v>370</v>
      </c>
      <c r="AA149" s="38" t="s">
        <v>241</v>
      </c>
      <c r="AB149" s="38" t="s">
        <v>369</v>
      </c>
      <c r="AC149" s="39" t="s">
        <v>243</v>
      </c>
    </row>
    <row r="150" customFormat="false" ht="15" hidden="false" customHeight="false" outlineLevel="0" collapsed="false">
      <c r="A150" s="38" t="s">
        <v>236</v>
      </c>
      <c r="B150" s="40" t="n">
        <v>42979</v>
      </c>
      <c r="C150" s="40" t="n">
        <v>42979</v>
      </c>
      <c r="D150" s="38" t="s">
        <v>237</v>
      </c>
      <c r="E150" s="39" t="s">
        <v>517</v>
      </c>
      <c r="F150" s="39" t="s">
        <v>518</v>
      </c>
      <c r="G150" s="38" t="s">
        <v>319</v>
      </c>
      <c r="H150" s="38" t="s">
        <v>241</v>
      </c>
      <c r="I150" s="41" t="n">
        <v>18</v>
      </c>
      <c r="J150" s="38" t="s">
        <v>369</v>
      </c>
      <c r="K150" s="39"/>
      <c r="L150" s="39"/>
      <c r="M150" s="39"/>
      <c r="N150" s="39"/>
      <c r="O150" s="39"/>
      <c r="P150" s="41" t="n">
        <v>8480</v>
      </c>
      <c r="Q150" s="41" t="n">
        <v>0</v>
      </c>
      <c r="R150" s="41" t="n">
        <v>763.2</v>
      </c>
      <c r="S150" s="41" t="n">
        <v>763.2</v>
      </c>
      <c r="T150" s="41" t="n">
        <v>0</v>
      </c>
      <c r="U150" s="41" t="n">
        <f aca="false">K150-P150</f>
        <v>-8480</v>
      </c>
      <c r="V150" s="41" t="n">
        <f aca="false">L150-Q150</f>
        <v>0</v>
      </c>
      <c r="W150" s="41" t="n">
        <f aca="false">M150-R150</f>
        <v>-763.2</v>
      </c>
      <c r="X150" s="41" t="n">
        <f aca="false">N150-S150</f>
        <v>-763.2</v>
      </c>
      <c r="Y150" s="41" t="n">
        <f aca="false">O150-T150</f>
        <v>0</v>
      </c>
      <c r="Z150" s="38" t="s">
        <v>370</v>
      </c>
      <c r="AA150" s="38" t="s">
        <v>241</v>
      </c>
      <c r="AB150" s="38" t="s">
        <v>369</v>
      </c>
      <c r="AC150" s="39" t="s">
        <v>243</v>
      </c>
    </row>
    <row r="151" customFormat="false" ht="15" hidden="false" customHeight="false" outlineLevel="0" collapsed="false">
      <c r="A151" s="38" t="s">
        <v>236</v>
      </c>
      <c r="B151" s="40" t="n">
        <v>42979</v>
      </c>
      <c r="C151" s="40" t="n">
        <v>42979</v>
      </c>
      <c r="D151" s="38" t="s">
        <v>237</v>
      </c>
      <c r="E151" s="39" t="s">
        <v>458</v>
      </c>
      <c r="F151" s="39" t="s">
        <v>399</v>
      </c>
      <c r="G151" s="38" t="s">
        <v>319</v>
      </c>
      <c r="H151" s="38" t="s">
        <v>241</v>
      </c>
      <c r="I151" s="41" t="n">
        <v>18</v>
      </c>
      <c r="J151" s="38" t="s">
        <v>369</v>
      </c>
      <c r="K151" s="39"/>
      <c r="L151" s="39"/>
      <c r="M151" s="39"/>
      <c r="N151" s="39"/>
      <c r="O151" s="39"/>
      <c r="P151" s="41" t="n">
        <v>27173.86</v>
      </c>
      <c r="Q151" s="41" t="n">
        <v>0</v>
      </c>
      <c r="R151" s="41" t="n">
        <v>2445.68</v>
      </c>
      <c r="S151" s="41" t="n">
        <v>2445.68</v>
      </c>
      <c r="T151" s="41" t="n">
        <v>0</v>
      </c>
      <c r="U151" s="41" t="n">
        <f aca="false">K151-P151</f>
        <v>-27173.86</v>
      </c>
      <c r="V151" s="41" t="n">
        <f aca="false">L151-Q151</f>
        <v>0</v>
      </c>
      <c r="W151" s="41" t="n">
        <f aca="false">M151-R151</f>
        <v>-2445.68</v>
      </c>
      <c r="X151" s="41" t="n">
        <f aca="false">N151-S151</f>
        <v>-2445.68</v>
      </c>
      <c r="Y151" s="41" t="n">
        <f aca="false">O151-T151</f>
        <v>0</v>
      </c>
      <c r="Z151" s="38" t="s">
        <v>370</v>
      </c>
      <c r="AA151" s="38" t="s">
        <v>241</v>
      </c>
      <c r="AB151" s="38" t="s">
        <v>369</v>
      </c>
      <c r="AC151" s="39" t="s">
        <v>243</v>
      </c>
    </row>
    <row r="152" customFormat="false" ht="15" hidden="false" customHeight="false" outlineLevel="0" collapsed="false">
      <c r="A152" s="38" t="s">
        <v>236</v>
      </c>
      <c r="B152" s="40" t="n">
        <v>42979</v>
      </c>
      <c r="C152" s="40" t="n">
        <v>42979</v>
      </c>
      <c r="D152" s="38" t="s">
        <v>237</v>
      </c>
      <c r="E152" s="39" t="s">
        <v>458</v>
      </c>
      <c r="F152" s="39" t="s">
        <v>399</v>
      </c>
      <c r="G152" s="38" t="s">
        <v>319</v>
      </c>
      <c r="H152" s="38" t="s">
        <v>241</v>
      </c>
      <c r="I152" s="41" t="n">
        <v>28</v>
      </c>
      <c r="J152" s="38" t="s">
        <v>369</v>
      </c>
      <c r="K152" s="39"/>
      <c r="L152" s="39"/>
      <c r="M152" s="39"/>
      <c r="N152" s="39"/>
      <c r="O152" s="39"/>
      <c r="P152" s="41" t="n">
        <v>1480.5</v>
      </c>
      <c r="Q152" s="41" t="n">
        <v>0</v>
      </c>
      <c r="R152" s="41" t="n">
        <v>207.27</v>
      </c>
      <c r="S152" s="41" t="n">
        <v>207.27</v>
      </c>
      <c r="T152" s="41" t="n">
        <v>0</v>
      </c>
      <c r="U152" s="41" t="n">
        <f aca="false">K152-P152</f>
        <v>-1480.5</v>
      </c>
      <c r="V152" s="41" t="n">
        <f aca="false">L152-Q152</f>
        <v>0</v>
      </c>
      <c r="W152" s="41" t="n">
        <f aca="false">M152-R152</f>
        <v>-207.27</v>
      </c>
      <c r="X152" s="41" t="n">
        <f aca="false">N152-S152</f>
        <v>-207.27</v>
      </c>
      <c r="Y152" s="41" t="n">
        <f aca="false">O152-T152</f>
        <v>0</v>
      </c>
      <c r="Z152" s="38" t="s">
        <v>370</v>
      </c>
      <c r="AA152" s="38" t="s">
        <v>241</v>
      </c>
      <c r="AB152" s="38" t="s">
        <v>369</v>
      </c>
      <c r="AC152" s="39" t="s">
        <v>243</v>
      </c>
    </row>
    <row r="153" customFormat="false" ht="15" hidden="false" customHeight="false" outlineLevel="0" collapsed="false">
      <c r="A153" s="38" t="s">
        <v>236</v>
      </c>
      <c r="B153" s="40" t="n">
        <v>42979</v>
      </c>
      <c r="C153" s="40" t="n">
        <v>42979</v>
      </c>
      <c r="D153" s="38" t="s">
        <v>237</v>
      </c>
      <c r="E153" s="39" t="s">
        <v>390</v>
      </c>
      <c r="F153" s="39" t="s">
        <v>391</v>
      </c>
      <c r="G153" s="38" t="s">
        <v>319</v>
      </c>
      <c r="H153" s="38" t="s">
        <v>241</v>
      </c>
      <c r="I153" s="41" t="n">
        <v>18</v>
      </c>
      <c r="J153" s="38" t="s">
        <v>369</v>
      </c>
      <c r="K153" s="39"/>
      <c r="L153" s="39"/>
      <c r="M153" s="39"/>
      <c r="N153" s="39"/>
      <c r="O153" s="39"/>
      <c r="P153" s="41" t="n">
        <v>134483.7</v>
      </c>
      <c r="Q153" s="41" t="n">
        <v>0</v>
      </c>
      <c r="R153" s="41" t="n">
        <v>12103.53</v>
      </c>
      <c r="S153" s="41" t="n">
        <v>12103.53</v>
      </c>
      <c r="T153" s="41" t="n">
        <v>0</v>
      </c>
      <c r="U153" s="41" t="n">
        <f aca="false">K153-P153</f>
        <v>-134483.7</v>
      </c>
      <c r="V153" s="41" t="n">
        <f aca="false">L153-Q153</f>
        <v>0</v>
      </c>
      <c r="W153" s="41" t="n">
        <f aca="false">M153-R153</f>
        <v>-12103.53</v>
      </c>
      <c r="X153" s="41" t="n">
        <f aca="false">N153-S153</f>
        <v>-12103.53</v>
      </c>
      <c r="Y153" s="41" t="n">
        <f aca="false">O153-T153</f>
        <v>0</v>
      </c>
      <c r="Z153" s="38" t="s">
        <v>370</v>
      </c>
      <c r="AA153" s="38" t="s">
        <v>241</v>
      </c>
      <c r="AB153" s="38" t="s">
        <v>369</v>
      </c>
      <c r="AC153" s="39" t="s">
        <v>243</v>
      </c>
    </row>
    <row r="154" customFormat="false" ht="15" hidden="false" customHeight="false" outlineLevel="0" collapsed="false">
      <c r="A154" s="38" t="s">
        <v>236</v>
      </c>
      <c r="B154" s="40" t="n">
        <v>42979</v>
      </c>
      <c r="C154" s="40" t="n">
        <v>42979</v>
      </c>
      <c r="D154" s="38" t="s">
        <v>237</v>
      </c>
      <c r="E154" s="39" t="s">
        <v>519</v>
      </c>
      <c r="F154" s="39" t="s">
        <v>520</v>
      </c>
      <c r="G154" s="38" t="s">
        <v>319</v>
      </c>
      <c r="H154" s="38" t="s">
        <v>241</v>
      </c>
      <c r="I154" s="41" t="n">
        <v>18</v>
      </c>
      <c r="J154" s="38" t="s">
        <v>369</v>
      </c>
      <c r="K154" s="39"/>
      <c r="L154" s="39"/>
      <c r="M154" s="39"/>
      <c r="N154" s="39"/>
      <c r="O154" s="39"/>
      <c r="P154" s="41" t="n">
        <v>1704</v>
      </c>
      <c r="Q154" s="41" t="n">
        <v>0</v>
      </c>
      <c r="R154" s="41" t="n">
        <v>153.36</v>
      </c>
      <c r="S154" s="41" t="n">
        <v>153.36</v>
      </c>
      <c r="T154" s="41" t="n">
        <v>0</v>
      </c>
      <c r="U154" s="41" t="n">
        <f aca="false">K154-P154</f>
        <v>-1704</v>
      </c>
      <c r="V154" s="41" t="n">
        <f aca="false">L154-Q154</f>
        <v>0</v>
      </c>
      <c r="W154" s="41" t="n">
        <f aca="false">M154-R154</f>
        <v>-153.36</v>
      </c>
      <c r="X154" s="41" t="n">
        <f aca="false">N154-S154</f>
        <v>-153.36</v>
      </c>
      <c r="Y154" s="41" t="n">
        <f aca="false">O154-T154</f>
        <v>0</v>
      </c>
      <c r="Z154" s="38" t="s">
        <v>370</v>
      </c>
      <c r="AA154" s="38" t="s">
        <v>241</v>
      </c>
      <c r="AB154" s="38" t="s">
        <v>369</v>
      </c>
      <c r="AC154" s="39" t="s">
        <v>243</v>
      </c>
    </row>
    <row r="155" customFormat="false" ht="15" hidden="false" customHeight="false" outlineLevel="0" collapsed="false">
      <c r="A155" s="38" t="s">
        <v>236</v>
      </c>
      <c r="B155" s="40" t="n">
        <v>42979</v>
      </c>
      <c r="C155" s="40" t="n">
        <v>42979</v>
      </c>
      <c r="D155" s="38" t="s">
        <v>237</v>
      </c>
      <c r="E155" s="39" t="s">
        <v>519</v>
      </c>
      <c r="F155" s="39" t="s">
        <v>520</v>
      </c>
      <c r="G155" s="38" t="s">
        <v>319</v>
      </c>
      <c r="H155" s="38" t="s">
        <v>241</v>
      </c>
      <c r="I155" s="41" t="n">
        <v>28</v>
      </c>
      <c r="J155" s="38" t="s">
        <v>369</v>
      </c>
      <c r="K155" s="39"/>
      <c r="L155" s="39"/>
      <c r="M155" s="39"/>
      <c r="N155" s="39"/>
      <c r="O155" s="39"/>
      <c r="P155" s="41" t="n">
        <v>3450</v>
      </c>
      <c r="Q155" s="41" t="n">
        <v>0</v>
      </c>
      <c r="R155" s="41" t="n">
        <v>483</v>
      </c>
      <c r="S155" s="41" t="n">
        <v>483</v>
      </c>
      <c r="T155" s="41" t="n">
        <v>0</v>
      </c>
      <c r="U155" s="41" t="n">
        <f aca="false">K155-P155</f>
        <v>-3450</v>
      </c>
      <c r="V155" s="41" t="n">
        <f aca="false">L155-Q155</f>
        <v>0</v>
      </c>
      <c r="W155" s="41" t="n">
        <f aca="false">M155-R155</f>
        <v>-483</v>
      </c>
      <c r="X155" s="41" t="n">
        <f aca="false">N155-S155</f>
        <v>-483</v>
      </c>
      <c r="Y155" s="41" t="n">
        <f aca="false">O155-T155</f>
        <v>0</v>
      </c>
      <c r="Z155" s="38" t="s">
        <v>370</v>
      </c>
      <c r="AA155" s="38" t="s">
        <v>241</v>
      </c>
      <c r="AB155" s="38" t="s">
        <v>369</v>
      </c>
      <c r="AC155" s="39" t="s">
        <v>243</v>
      </c>
    </row>
    <row r="156" customFormat="false" ht="15" hidden="false" customHeight="false" outlineLevel="0" collapsed="false">
      <c r="A156" s="38" t="s">
        <v>236</v>
      </c>
      <c r="B156" s="40" t="n">
        <v>42979</v>
      </c>
      <c r="C156" s="40" t="n">
        <v>42979</v>
      </c>
      <c r="D156" s="38" t="s">
        <v>237</v>
      </c>
      <c r="E156" s="39" t="s">
        <v>392</v>
      </c>
      <c r="F156" s="39" t="s">
        <v>393</v>
      </c>
      <c r="G156" s="38" t="s">
        <v>319</v>
      </c>
      <c r="H156" s="38" t="s">
        <v>241</v>
      </c>
      <c r="I156" s="41" t="n">
        <v>18</v>
      </c>
      <c r="J156" s="38" t="s">
        <v>369</v>
      </c>
      <c r="K156" s="39"/>
      <c r="L156" s="39"/>
      <c r="M156" s="39"/>
      <c r="N156" s="39"/>
      <c r="O156" s="39"/>
      <c r="P156" s="41" t="n">
        <v>9953</v>
      </c>
      <c r="Q156" s="41" t="n">
        <v>0</v>
      </c>
      <c r="R156" s="41" t="n">
        <v>895.77</v>
      </c>
      <c r="S156" s="41" t="n">
        <v>895.77</v>
      </c>
      <c r="T156" s="41" t="n">
        <v>0</v>
      </c>
      <c r="U156" s="41" t="n">
        <f aca="false">K156-P156</f>
        <v>-9953</v>
      </c>
      <c r="V156" s="41" t="n">
        <f aca="false">L156-Q156</f>
        <v>0</v>
      </c>
      <c r="W156" s="41" t="n">
        <f aca="false">M156-R156</f>
        <v>-895.77</v>
      </c>
      <c r="X156" s="41" t="n">
        <f aca="false">N156-S156</f>
        <v>-895.77</v>
      </c>
      <c r="Y156" s="41" t="n">
        <f aca="false">O156-T156</f>
        <v>0</v>
      </c>
      <c r="Z156" s="38" t="s">
        <v>370</v>
      </c>
      <c r="AA156" s="38" t="s">
        <v>241</v>
      </c>
      <c r="AB156" s="38" t="s">
        <v>369</v>
      </c>
      <c r="AC156" s="39" t="s">
        <v>243</v>
      </c>
    </row>
    <row r="157" customFormat="false" ht="15" hidden="false" customHeight="false" outlineLevel="0" collapsed="false">
      <c r="A157" s="38" t="s">
        <v>236</v>
      </c>
      <c r="B157" s="40" t="n">
        <v>42979</v>
      </c>
      <c r="C157" s="40" t="n">
        <v>42979</v>
      </c>
      <c r="D157" s="38" t="s">
        <v>237</v>
      </c>
      <c r="E157" s="39" t="s">
        <v>495</v>
      </c>
      <c r="F157" s="39" t="s">
        <v>450</v>
      </c>
      <c r="G157" s="38" t="s">
        <v>319</v>
      </c>
      <c r="H157" s="38" t="s">
        <v>241</v>
      </c>
      <c r="I157" s="41" t="n">
        <v>5</v>
      </c>
      <c r="J157" s="38" t="s">
        <v>369</v>
      </c>
      <c r="K157" s="39"/>
      <c r="L157" s="39"/>
      <c r="M157" s="39"/>
      <c r="N157" s="39"/>
      <c r="O157" s="39"/>
      <c r="P157" s="41" t="n">
        <v>4658</v>
      </c>
      <c r="Q157" s="41" t="n">
        <v>0</v>
      </c>
      <c r="R157" s="41" t="n">
        <v>116.45</v>
      </c>
      <c r="S157" s="41" t="n">
        <v>116.45</v>
      </c>
      <c r="T157" s="41" t="n">
        <v>0</v>
      </c>
      <c r="U157" s="41" t="n">
        <f aca="false">K157-P157</f>
        <v>-4658</v>
      </c>
      <c r="V157" s="41" t="n">
        <f aca="false">L157-Q157</f>
        <v>0</v>
      </c>
      <c r="W157" s="41" t="n">
        <f aca="false">M157-R157</f>
        <v>-116.45</v>
      </c>
      <c r="X157" s="41" t="n">
        <f aca="false">N157-S157</f>
        <v>-116.45</v>
      </c>
      <c r="Y157" s="41" t="n">
        <f aca="false">O157-T157</f>
        <v>0</v>
      </c>
      <c r="Z157" s="38" t="s">
        <v>370</v>
      </c>
      <c r="AA157" s="38" t="s">
        <v>241</v>
      </c>
      <c r="AB157" s="38" t="s">
        <v>369</v>
      </c>
      <c r="AC157" s="39" t="s">
        <v>243</v>
      </c>
    </row>
    <row r="158" customFormat="false" ht="15" hidden="false" customHeight="false" outlineLevel="0" collapsed="false">
      <c r="A158" s="38" t="s">
        <v>236</v>
      </c>
      <c r="B158" s="40" t="n">
        <v>42979</v>
      </c>
      <c r="C158" s="40" t="n">
        <v>42979</v>
      </c>
      <c r="D158" s="38" t="s">
        <v>237</v>
      </c>
      <c r="E158" s="39" t="s">
        <v>495</v>
      </c>
      <c r="F158" s="39" t="s">
        <v>450</v>
      </c>
      <c r="G158" s="38" t="s">
        <v>319</v>
      </c>
      <c r="H158" s="38" t="s">
        <v>241</v>
      </c>
      <c r="I158" s="41" t="n">
        <v>12</v>
      </c>
      <c r="J158" s="38" t="s">
        <v>369</v>
      </c>
      <c r="K158" s="39"/>
      <c r="L158" s="39"/>
      <c r="M158" s="39"/>
      <c r="N158" s="39"/>
      <c r="O158" s="39"/>
      <c r="P158" s="41" t="n">
        <v>250</v>
      </c>
      <c r="Q158" s="41" t="n">
        <v>0</v>
      </c>
      <c r="R158" s="41" t="n">
        <v>15</v>
      </c>
      <c r="S158" s="41" t="n">
        <v>15</v>
      </c>
      <c r="T158" s="41" t="n">
        <v>0</v>
      </c>
      <c r="U158" s="41" t="n">
        <f aca="false">K158-P158</f>
        <v>-250</v>
      </c>
      <c r="V158" s="41" t="n">
        <f aca="false">L158-Q158</f>
        <v>0</v>
      </c>
      <c r="W158" s="41" t="n">
        <f aca="false">M158-R158</f>
        <v>-15</v>
      </c>
      <c r="X158" s="41" t="n">
        <f aca="false">N158-S158</f>
        <v>-15</v>
      </c>
      <c r="Y158" s="41" t="n">
        <f aca="false">O158-T158</f>
        <v>0</v>
      </c>
      <c r="Z158" s="38" t="s">
        <v>370</v>
      </c>
      <c r="AA158" s="38" t="s">
        <v>241</v>
      </c>
      <c r="AB158" s="38" t="s">
        <v>369</v>
      </c>
      <c r="AC158" s="39" t="s">
        <v>243</v>
      </c>
    </row>
    <row r="159" customFormat="false" ht="15" hidden="false" customHeight="false" outlineLevel="0" collapsed="false">
      <c r="A159" s="38" t="s">
        <v>236</v>
      </c>
      <c r="B159" s="40" t="n">
        <v>42979</v>
      </c>
      <c r="C159" s="40" t="n">
        <v>42979</v>
      </c>
      <c r="D159" s="38" t="s">
        <v>237</v>
      </c>
      <c r="E159" s="39" t="s">
        <v>495</v>
      </c>
      <c r="F159" s="39" t="s">
        <v>450</v>
      </c>
      <c r="G159" s="38" t="s">
        <v>319</v>
      </c>
      <c r="H159" s="38" t="s">
        <v>241</v>
      </c>
      <c r="I159" s="41" t="n">
        <v>18</v>
      </c>
      <c r="J159" s="38" t="s">
        <v>369</v>
      </c>
      <c r="K159" s="39"/>
      <c r="L159" s="39"/>
      <c r="M159" s="39"/>
      <c r="N159" s="39"/>
      <c r="O159" s="39"/>
      <c r="P159" s="41" t="n">
        <v>26827</v>
      </c>
      <c r="Q159" s="41" t="n">
        <v>0</v>
      </c>
      <c r="R159" s="41" t="n">
        <v>2414.41</v>
      </c>
      <c r="S159" s="41" t="n">
        <v>2414.41</v>
      </c>
      <c r="T159" s="41" t="n">
        <v>0</v>
      </c>
      <c r="U159" s="41" t="n">
        <f aca="false">K159-P159</f>
        <v>-26827</v>
      </c>
      <c r="V159" s="41" t="n">
        <f aca="false">L159-Q159</f>
        <v>0</v>
      </c>
      <c r="W159" s="41" t="n">
        <f aca="false">M159-R159</f>
        <v>-2414.41</v>
      </c>
      <c r="X159" s="41" t="n">
        <f aca="false">N159-S159</f>
        <v>-2414.41</v>
      </c>
      <c r="Y159" s="41" t="n">
        <f aca="false">O159-T159</f>
        <v>0</v>
      </c>
      <c r="Z159" s="38" t="s">
        <v>370</v>
      </c>
      <c r="AA159" s="38" t="s">
        <v>241</v>
      </c>
      <c r="AB159" s="38" t="s">
        <v>369</v>
      </c>
      <c r="AC159" s="39" t="s">
        <v>243</v>
      </c>
    </row>
    <row r="160" customFormat="false" ht="15" hidden="false" customHeight="false" outlineLevel="0" collapsed="false">
      <c r="A160" s="38" t="s">
        <v>236</v>
      </c>
      <c r="B160" s="40" t="n">
        <v>42979</v>
      </c>
      <c r="C160" s="40" t="n">
        <v>42979</v>
      </c>
      <c r="D160" s="38" t="s">
        <v>237</v>
      </c>
      <c r="E160" s="39" t="s">
        <v>495</v>
      </c>
      <c r="F160" s="39" t="s">
        <v>450</v>
      </c>
      <c r="G160" s="38" t="s">
        <v>319</v>
      </c>
      <c r="H160" s="38" t="s">
        <v>241</v>
      </c>
      <c r="I160" s="41" t="n">
        <v>28</v>
      </c>
      <c r="J160" s="38" t="s">
        <v>369</v>
      </c>
      <c r="K160" s="39"/>
      <c r="L160" s="39"/>
      <c r="M160" s="39"/>
      <c r="N160" s="39"/>
      <c r="O160" s="39"/>
      <c r="P160" s="41" t="n">
        <v>4728</v>
      </c>
      <c r="Q160" s="41" t="n">
        <v>0</v>
      </c>
      <c r="R160" s="41" t="n">
        <v>661.91</v>
      </c>
      <c r="S160" s="41" t="n">
        <v>661.91</v>
      </c>
      <c r="T160" s="41" t="n">
        <v>0</v>
      </c>
      <c r="U160" s="41" t="n">
        <f aca="false">K160-P160</f>
        <v>-4728</v>
      </c>
      <c r="V160" s="41" t="n">
        <f aca="false">L160-Q160</f>
        <v>0</v>
      </c>
      <c r="W160" s="41" t="n">
        <f aca="false">M160-R160</f>
        <v>-661.91</v>
      </c>
      <c r="X160" s="41" t="n">
        <f aca="false">N160-S160</f>
        <v>-661.91</v>
      </c>
      <c r="Y160" s="41" t="n">
        <f aca="false">O160-T160</f>
        <v>0</v>
      </c>
      <c r="Z160" s="38" t="s">
        <v>370</v>
      </c>
      <c r="AA160" s="38" t="s">
        <v>241</v>
      </c>
      <c r="AB160" s="38" t="s">
        <v>369</v>
      </c>
      <c r="AC160" s="39" t="s">
        <v>243</v>
      </c>
    </row>
    <row r="161" customFormat="false" ht="15" hidden="false" customHeight="false" outlineLevel="0" collapsed="false">
      <c r="A161" s="38" t="s">
        <v>236</v>
      </c>
      <c r="B161" s="40" t="n">
        <v>42979</v>
      </c>
      <c r="C161" s="40" t="n">
        <v>42979</v>
      </c>
      <c r="D161" s="38" t="s">
        <v>237</v>
      </c>
      <c r="E161" s="39" t="s">
        <v>497</v>
      </c>
      <c r="F161" s="39" t="s">
        <v>267</v>
      </c>
      <c r="G161" s="38" t="s">
        <v>319</v>
      </c>
      <c r="H161" s="38" t="s">
        <v>241</v>
      </c>
      <c r="I161" s="41" t="n">
        <v>18</v>
      </c>
      <c r="J161" s="38" t="s">
        <v>369</v>
      </c>
      <c r="K161" s="39"/>
      <c r="L161" s="39"/>
      <c r="M161" s="39"/>
      <c r="N161" s="39"/>
      <c r="O161" s="39"/>
      <c r="P161" s="41" t="n">
        <v>22033.9</v>
      </c>
      <c r="Q161" s="41" t="n">
        <v>0</v>
      </c>
      <c r="R161" s="41" t="n">
        <v>1983.05</v>
      </c>
      <c r="S161" s="41" t="n">
        <v>1983.05</v>
      </c>
      <c r="T161" s="41" t="n">
        <v>0</v>
      </c>
      <c r="U161" s="41" t="n">
        <f aca="false">K161-P161</f>
        <v>-22033.9</v>
      </c>
      <c r="V161" s="41" t="n">
        <f aca="false">L161-Q161</f>
        <v>0</v>
      </c>
      <c r="W161" s="41" t="n">
        <f aca="false">M161-R161</f>
        <v>-1983.05</v>
      </c>
      <c r="X161" s="41" t="n">
        <f aca="false">N161-S161</f>
        <v>-1983.05</v>
      </c>
      <c r="Y161" s="41" t="n">
        <f aca="false">O161-T161</f>
        <v>0</v>
      </c>
      <c r="Z161" s="38" t="s">
        <v>370</v>
      </c>
      <c r="AA161" s="38" t="s">
        <v>241</v>
      </c>
      <c r="AB161" s="38" t="s">
        <v>369</v>
      </c>
      <c r="AC161" s="39" t="s">
        <v>243</v>
      </c>
    </row>
    <row r="162" customFormat="false" ht="15" hidden="false" customHeight="false" outlineLevel="0" collapsed="false">
      <c r="A162" s="38" t="s">
        <v>236</v>
      </c>
      <c r="B162" s="40" t="n">
        <v>42979</v>
      </c>
      <c r="C162" s="40" t="n">
        <v>42979</v>
      </c>
      <c r="D162" s="38" t="s">
        <v>237</v>
      </c>
      <c r="E162" s="39" t="s">
        <v>497</v>
      </c>
      <c r="F162" s="39" t="s">
        <v>267</v>
      </c>
      <c r="G162" s="38" t="s">
        <v>319</v>
      </c>
      <c r="H162" s="38" t="s">
        <v>241</v>
      </c>
      <c r="I162" s="41" t="n">
        <v>28</v>
      </c>
      <c r="J162" s="38" t="s">
        <v>369</v>
      </c>
      <c r="K162" s="39"/>
      <c r="L162" s="39"/>
      <c r="M162" s="39"/>
      <c r="N162" s="39"/>
      <c r="O162" s="39"/>
      <c r="P162" s="41" t="n">
        <v>1775.14</v>
      </c>
      <c r="Q162" s="41" t="n">
        <v>0</v>
      </c>
      <c r="R162" s="41" t="n">
        <v>248.52</v>
      </c>
      <c r="S162" s="41" t="n">
        <v>248.52</v>
      </c>
      <c r="T162" s="41" t="n">
        <v>0</v>
      </c>
      <c r="U162" s="41" t="n">
        <f aca="false">K162-P162</f>
        <v>-1775.14</v>
      </c>
      <c r="V162" s="41" t="n">
        <f aca="false">L162-Q162</f>
        <v>0</v>
      </c>
      <c r="W162" s="41" t="n">
        <f aca="false">M162-R162</f>
        <v>-248.52</v>
      </c>
      <c r="X162" s="41" t="n">
        <f aca="false">N162-S162</f>
        <v>-248.52</v>
      </c>
      <c r="Y162" s="41" t="n">
        <f aca="false">O162-T162</f>
        <v>0</v>
      </c>
      <c r="Z162" s="38" t="s">
        <v>370</v>
      </c>
      <c r="AA162" s="38" t="s">
        <v>241</v>
      </c>
      <c r="AB162" s="38" t="s">
        <v>369</v>
      </c>
      <c r="AC162" s="39" t="s">
        <v>243</v>
      </c>
    </row>
    <row r="163" customFormat="false" ht="15" hidden="false" customHeight="false" outlineLevel="0" collapsed="false">
      <c r="A163" s="38" t="s">
        <v>236</v>
      </c>
      <c r="B163" s="40" t="n">
        <v>42979</v>
      </c>
      <c r="C163" s="40" t="n">
        <v>42979</v>
      </c>
      <c r="D163" s="38" t="s">
        <v>237</v>
      </c>
      <c r="E163" s="39" t="s">
        <v>521</v>
      </c>
      <c r="F163" s="39" t="s">
        <v>335</v>
      </c>
      <c r="G163" s="38" t="s">
        <v>319</v>
      </c>
      <c r="H163" s="38" t="s">
        <v>241</v>
      </c>
      <c r="I163" s="41" t="n">
        <v>5</v>
      </c>
      <c r="J163" s="38" t="s">
        <v>369</v>
      </c>
      <c r="K163" s="39"/>
      <c r="L163" s="39"/>
      <c r="M163" s="39"/>
      <c r="N163" s="39"/>
      <c r="O163" s="39"/>
      <c r="P163" s="41" t="n">
        <v>33722</v>
      </c>
      <c r="Q163" s="41" t="n">
        <v>0</v>
      </c>
      <c r="R163" s="41" t="n">
        <v>843.05</v>
      </c>
      <c r="S163" s="41" t="n">
        <v>843.05</v>
      </c>
      <c r="T163" s="41" t="n">
        <v>0</v>
      </c>
      <c r="U163" s="41" t="n">
        <f aca="false">K163-P163</f>
        <v>-33722</v>
      </c>
      <c r="V163" s="41" t="n">
        <f aca="false">L163-Q163</f>
        <v>0</v>
      </c>
      <c r="W163" s="41" t="n">
        <f aca="false">M163-R163</f>
        <v>-843.05</v>
      </c>
      <c r="X163" s="41" t="n">
        <f aca="false">N163-S163</f>
        <v>-843.05</v>
      </c>
      <c r="Y163" s="41" t="n">
        <f aca="false">O163-T163</f>
        <v>0</v>
      </c>
      <c r="Z163" s="38" t="s">
        <v>370</v>
      </c>
      <c r="AA163" s="38" t="s">
        <v>241</v>
      </c>
      <c r="AB163" s="38" t="s">
        <v>369</v>
      </c>
      <c r="AC163" s="39" t="s">
        <v>243</v>
      </c>
    </row>
    <row r="164" customFormat="false" ht="15" hidden="false" customHeight="false" outlineLevel="0" collapsed="false">
      <c r="A164" s="38" t="s">
        <v>236</v>
      </c>
      <c r="B164" s="40" t="n">
        <v>42979</v>
      </c>
      <c r="C164" s="40" t="n">
        <v>42979</v>
      </c>
      <c r="D164" s="38" t="s">
        <v>237</v>
      </c>
      <c r="E164" s="39" t="s">
        <v>459</v>
      </c>
      <c r="F164" s="39" t="s">
        <v>460</v>
      </c>
      <c r="G164" s="38" t="s">
        <v>319</v>
      </c>
      <c r="H164" s="38" t="s">
        <v>241</v>
      </c>
      <c r="I164" s="41" t="n">
        <v>5</v>
      </c>
      <c r="J164" s="38" t="s">
        <v>369</v>
      </c>
      <c r="K164" s="39"/>
      <c r="L164" s="39"/>
      <c r="M164" s="39"/>
      <c r="N164" s="39"/>
      <c r="O164" s="39"/>
      <c r="P164" s="41" t="n">
        <v>21560</v>
      </c>
      <c r="Q164" s="41" t="n">
        <v>0</v>
      </c>
      <c r="R164" s="41" t="n">
        <v>539</v>
      </c>
      <c r="S164" s="41" t="n">
        <v>539</v>
      </c>
      <c r="T164" s="41" t="n">
        <v>0</v>
      </c>
      <c r="U164" s="41" t="n">
        <f aca="false">K164-P164</f>
        <v>-21560</v>
      </c>
      <c r="V164" s="41" t="n">
        <f aca="false">L164-Q164</f>
        <v>0</v>
      </c>
      <c r="W164" s="41" t="n">
        <f aca="false">M164-R164</f>
        <v>-539</v>
      </c>
      <c r="X164" s="41" t="n">
        <f aca="false">N164-S164</f>
        <v>-539</v>
      </c>
      <c r="Y164" s="41" t="n">
        <f aca="false">O164-T164</f>
        <v>0</v>
      </c>
      <c r="Z164" s="38" t="s">
        <v>370</v>
      </c>
      <c r="AA164" s="38" t="s">
        <v>241</v>
      </c>
      <c r="AB164" s="38" t="s">
        <v>369</v>
      </c>
      <c r="AC164" s="39" t="s">
        <v>243</v>
      </c>
    </row>
    <row r="165" customFormat="false" ht="15" hidden="false" customHeight="false" outlineLevel="0" collapsed="false">
      <c r="A165" s="38" t="s">
        <v>236</v>
      </c>
      <c r="B165" s="40" t="n">
        <v>42979</v>
      </c>
      <c r="C165" s="40" t="n">
        <v>42979</v>
      </c>
      <c r="D165" s="38" t="s">
        <v>237</v>
      </c>
      <c r="E165" s="39" t="s">
        <v>459</v>
      </c>
      <c r="F165" s="39" t="s">
        <v>460</v>
      </c>
      <c r="G165" s="38" t="s">
        <v>319</v>
      </c>
      <c r="H165" s="38" t="s">
        <v>241</v>
      </c>
      <c r="I165" s="41" t="n">
        <v>18</v>
      </c>
      <c r="J165" s="38" t="s">
        <v>369</v>
      </c>
      <c r="K165" s="39"/>
      <c r="L165" s="39"/>
      <c r="M165" s="39"/>
      <c r="N165" s="39"/>
      <c r="O165" s="39"/>
      <c r="P165" s="41" t="n">
        <v>136272</v>
      </c>
      <c r="Q165" s="41" t="n">
        <v>0</v>
      </c>
      <c r="R165" s="41" t="n">
        <v>12264.48</v>
      </c>
      <c r="S165" s="41" t="n">
        <v>12264.48</v>
      </c>
      <c r="T165" s="41" t="n">
        <v>0</v>
      </c>
      <c r="U165" s="41" t="n">
        <f aca="false">K165-P165</f>
        <v>-136272</v>
      </c>
      <c r="V165" s="41" t="n">
        <f aca="false">L165-Q165</f>
        <v>0</v>
      </c>
      <c r="W165" s="41" t="n">
        <f aca="false">M165-R165</f>
        <v>-12264.48</v>
      </c>
      <c r="X165" s="41" t="n">
        <f aca="false">N165-S165</f>
        <v>-12264.48</v>
      </c>
      <c r="Y165" s="41" t="n">
        <f aca="false">O165-T165</f>
        <v>0</v>
      </c>
      <c r="Z165" s="38" t="s">
        <v>370</v>
      </c>
      <c r="AA165" s="38" t="s">
        <v>241</v>
      </c>
      <c r="AB165" s="38" t="s">
        <v>369</v>
      </c>
      <c r="AC165" s="39" t="s">
        <v>243</v>
      </c>
    </row>
    <row r="166" customFormat="false" ht="15" hidden="false" customHeight="false" outlineLevel="0" collapsed="false">
      <c r="A166" s="38" t="s">
        <v>236</v>
      </c>
      <c r="B166" s="40" t="n">
        <v>42979</v>
      </c>
      <c r="C166" s="40" t="n">
        <v>42979</v>
      </c>
      <c r="D166" s="38" t="s">
        <v>237</v>
      </c>
      <c r="E166" s="39" t="s">
        <v>461</v>
      </c>
      <c r="F166" s="39" t="s">
        <v>391</v>
      </c>
      <c r="G166" s="38" t="s">
        <v>319</v>
      </c>
      <c r="H166" s="38" t="s">
        <v>241</v>
      </c>
      <c r="I166" s="41" t="n">
        <v>18</v>
      </c>
      <c r="J166" s="38" t="s">
        <v>369</v>
      </c>
      <c r="K166" s="39"/>
      <c r="L166" s="39"/>
      <c r="M166" s="39"/>
      <c r="N166" s="39"/>
      <c r="O166" s="39"/>
      <c r="P166" s="41" t="n">
        <v>238064</v>
      </c>
      <c r="Q166" s="41" t="n">
        <v>0</v>
      </c>
      <c r="R166" s="41" t="n">
        <v>21426</v>
      </c>
      <c r="S166" s="41" t="n">
        <v>21426</v>
      </c>
      <c r="T166" s="41" t="n">
        <v>0</v>
      </c>
      <c r="U166" s="41" t="n">
        <f aca="false">K166-P166</f>
        <v>-238064</v>
      </c>
      <c r="V166" s="41" t="n">
        <f aca="false">L166-Q166</f>
        <v>0</v>
      </c>
      <c r="W166" s="41" t="n">
        <f aca="false">M166-R166</f>
        <v>-21426</v>
      </c>
      <c r="X166" s="41" t="n">
        <f aca="false">N166-S166</f>
        <v>-21426</v>
      </c>
      <c r="Y166" s="41" t="n">
        <f aca="false">O166-T166</f>
        <v>0</v>
      </c>
      <c r="Z166" s="38" t="s">
        <v>370</v>
      </c>
      <c r="AA166" s="38" t="s">
        <v>241</v>
      </c>
      <c r="AB166" s="38" t="s">
        <v>369</v>
      </c>
      <c r="AC166" s="39" t="s">
        <v>243</v>
      </c>
    </row>
    <row r="167" customFormat="false" ht="15" hidden="false" customHeight="false" outlineLevel="0" collapsed="false">
      <c r="A167" s="38" t="s">
        <v>236</v>
      </c>
      <c r="B167" s="40" t="n">
        <v>42979</v>
      </c>
      <c r="C167" s="40" t="n">
        <v>42979</v>
      </c>
      <c r="D167" s="38" t="s">
        <v>237</v>
      </c>
      <c r="E167" s="39" t="s">
        <v>398</v>
      </c>
      <c r="F167" s="39" t="s">
        <v>399</v>
      </c>
      <c r="G167" s="38" t="s">
        <v>319</v>
      </c>
      <c r="H167" s="38" t="s">
        <v>241</v>
      </c>
      <c r="I167" s="41" t="n">
        <v>18</v>
      </c>
      <c r="J167" s="38" t="s">
        <v>369</v>
      </c>
      <c r="K167" s="39"/>
      <c r="L167" s="39"/>
      <c r="M167" s="39"/>
      <c r="N167" s="39"/>
      <c r="O167" s="39"/>
      <c r="P167" s="41" t="n">
        <v>36808000</v>
      </c>
      <c r="Q167" s="41" t="n">
        <v>6625440</v>
      </c>
      <c r="R167" s="41" t="n">
        <v>0</v>
      </c>
      <c r="S167" s="41" t="n">
        <v>0</v>
      </c>
      <c r="T167" s="41" t="n">
        <v>0</v>
      </c>
      <c r="U167" s="41" t="n">
        <f aca="false">K167-P167</f>
        <v>-36808000</v>
      </c>
      <c r="V167" s="41" t="n">
        <f aca="false">L167-Q167</f>
        <v>-6625440</v>
      </c>
      <c r="W167" s="41" t="n">
        <f aca="false">M167-R167</f>
        <v>0</v>
      </c>
      <c r="X167" s="41" t="n">
        <f aca="false">N167-S167</f>
        <v>0</v>
      </c>
      <c r="Y167" s="41" t="n">
        <f aca="false">O167-T167</f>
        <v>0</v>
      </c>
      <c r="Z167" s="38" t="s">
        <v>370</v>
      </c>
      <c r="AA167" s="38" t="s">
        <v>241</v>
      </c>
      <c r="AB167" s="38" t="s">
        <v>369</v>
      </c>
      <c r="AC167" s="39" t="s">
        <v>243</v>
      </c>
    </row>
    <row r="168" customFormat="false" ht="15" hidden="false" customHeight="false" outlineLevel="0" collapsed="false">
      <c r="A168" s="38" t="s">
        <v>236</v>
      </c>
      <c r="B168" s="40" t="n">
        <v>42979</v>
      </c>
      <c r="C168" s="40" t="n">
        <v>42979</v>
      </c>
      <c r="D168" s="38" t="s">
        <v>237</v>
      </c>
      <c r="E168" s="39" t="s">
        <v>522</v>
      </c>
      <c r="F168" s="39" t="s">
        <v>523</v>
      </c>
      <c r="G168" s="38" t="s">
        <v>319</v>
      </c>
      <c r="H168" s="38" t="s">
        <v>241</v>
      </c>
      <c r="I168" s="41" t="n">
        <v>18</v>
      </c>
      <c r="J168" s="38" t="s">
        <v>369</v>
      </c>
      <c r="K168" s="39"/>
      <c r="L168" s="39"/>
      <c r="M168" s="39"/>
      <c r="N168" s="39"/>
      <c r="O168" s="39"/>
      <c r="P168" s="41" t="n">
        <v>45752</v>
      </c>
      <c r="Q168" s="41" t="n">
        <v>8235.36</v>
      </c>
      <c r="R168" s="41" t="n">
        <v>0</v>
      </c>
      <c r="S168" s="41" t="n">
        <v>0</v>
      </c>
      <c r="T168" s="41" t="n">
        <v>0</v>
      </c>
      <c r="U168" s="41" t="n">
        <f aca="false">K168-P168</f>
        <v>-45752</v>
      </c>
      <c r="V168" s="41" t="n">
        <f aca="false">L168-Q168</f>
        <v>-8235.36</v>
      </c>
      <c r="W168" s="41" t="n">
        <f aca="false">M168-R168</f>
        <v>0</v>
      </c>
      <c r="X168" s="41" t="n">
        <f aca="false">N168-S168</f>
        <v>0</v>
      </c>
      <c r="Y168" s="41" t="n">
        <f aca="false">O168-T168</f>
        <v>0</v>
      </c>
      <c r="Z168" s="38" t="s">
        <v>370</v>
      </c>
      <c r="AA168" s="38" t="s">
        <v>241</v>
      </c>
      <c r="AB168" s="38" t="s">
        <v>369</v>
      </c>
      <c r="AC168" s="39" t="s">
        <v>243</v>
      </c>
    </row>
    <row r="169" customFormat="false" ht="15" hidden="false" customHeight="false" outlineLevel="0" collapsed="false">
      <c r="A169" s="38" t="s">
        <v>236</v>
      </c>
      <c r="B169" s="40" t="n">
        <v>42979</v>
      </c>
      <c r="C169" s="40" t="n">
        <v>42979</v>
      </c>
      <c r="D169" s="38" t="s">
        <v>237</v>
      </c>
      <c r="E169" s="39" t="s">
        <v>522</v>
      </c>
      <c r="F169" s="39" t="s">
        <v>523</v>
      </c>
      <c r="G169" s="38" t="s">
        <v>319</v>
      </c>
      <c r="H169" s="38" t="s">
        <v>241</v>
      </c>
      <c r="I169" s="41" t="n">
        <v>28</v>
      </c>
      <c r="J169" s="38" t="s">
        <v>369</v>
      </c>
      <c r="K169" s="39"/>
      <c r="L169" s="39"/>
      <c r="M169" s="39"/>
      <c r="N169" s="39"/>
      <c r="O169" s="39"/>
      <c r="P169" s="41" t="n">
        <v>86605</v>
      </c>
      <c r="Q169" s="41" t="n">
        <v>24249.4</v>
      </c>
      <c r="R169" s="41" t="n">
        <v>0</v>
      </c>
      <c r="S169" s="41" t="n">
        <v>0</v>
      </c>
      <c r="T169" s="41" t="n">
        <v>0</v>
      </c>
      <c r="U169" s="41" t="n">
        <f aca="false">K169-P169</f>
        <v>-86605</v>
      </c>
      <c r="V169" s="41" t="n">
        <f aca="false">L169-Q169</f>
        <v>-24249.4</v>
      </c>
      <c r="W169" s="41" t="n">
        <f aca="false">M169-R169</f>
        <v>0</v>
      </c>
      <c r="X169" s="41" t="n">
        <f aca="false">N169-S169</f>
        <v>0</v>
      </c>
      <c r="Y169" s="41" t="n">
        <f aca="false">O169-T169</f>
        <v>0</v>
      </c>
      <c r="Z169" s="38" t="s">
        <v>370</v>
      </c>
      <c r="AA169" s="38" t="s">
        <v>241</v>
      </c>
      <c r="AB169" s="38" t="s">
        <v>369</v>
      </c>
      <c r="AC169" s="39" t="s">
        <v>243</v>
      </c>
    </row>
    <row r="170" customFormat="false" ht="15" hidden="false" customHeight="false" outlineLevel="0" collapsed="false">
      <c r="A170" s="38" t="s">
        <v>236</v>
      </c>
      <c r="B170" s="40" t="n">
        <v>42979</v>
      </c>
      <c r="C170" s="40" t="n">
        <v>42979</v>
      </c>
      <c r="D170" s="38" t="s">
        <v>237</v>
      </c>
      <c r="E170" s="39" t="s">
        <v>524</v>
      </c>
      <c r="F170" s="39" t="s">
        <v>525</v>
      </c>
      <c r="G170" s="38" t="s">
        <v>319</v>
      </c>
      <c r="H170" s="38" t="s">
        <v>241</v>
      </c>
      <c r="I170" s="41" t="n">
        <v>18</v>
      </c>
      <c r="J170" s="38" t="s">
        <v>369</v>
      </c>
      <c r="K170" s="39"/>
      <c r="L170" s="39"/>
      <c r="M170" s="39"/>
      <c r="N170" s="39"/>
      <c r="O170" s="39"/>
      <c r="P170" s="41" t="n">
        <v>30162.5</v>
      </c>
      <c r="Q170" s="41" t="n">
        <v>5429.25</v>
      </c>
      <c r="R170" s="41" t="n">
        <v>0</v>
      </c>
      <c r="S170" s="41" t="n">
        <v>0</v>
      </c>
      <c r="T170" s="41" t="n">
        <v>0</v>
      </c>
      <c r="U170" s="41" t="n">
        <f aca="false">K170-P170</f>
        <v>-30162.5</v>
      </c>
      <c r="V170" s="41" t="n">
        <f aca="false">L170-Q170</f>
        <v>-5429.25</v>
      </c>
      <c r="W170" s="41" t="n">
        <f aca="false">M170-R170</f>
        <v>0</v>
      </c>
      <c r="X170" s="41" t="n">
        <f aca="false">N170-S170</f>
        <v>0</v>
      </c>
      <c r="Y170" s="41" t="n">
        <f aca="false">O170-T170</f>
        <v>0</v>
      </c>
      <c r="Z170" s="38" t="s">
        <v>370</v>
      </c>
      <c r="AA170" s="38" t="s">
        <v>241</v>
      </c>
      <c r="AB170" s="38" t="s">
        <v>369</v>
      </c>
      <c r="AC170" s="39" t="s">
        <v>243</v>
      </c>
    </row>
    <row r="171" customFormat="false" ht="15" hidden="false" customHeight="false" outlineLevel="0" collapsed="false">
      <c r="A171" s="38" t="s">
        <v>236</v>
      </c>
      <c r="B171" s="40" t="n">
        <v>42979</v>
      </c>
      <c r="C171" s="40" t="n">
        <v>42979</v>
      </c>
      <c r="D171" s="38" t="s">
        <v>237</v>
      </c>
      <c r="E171" s="39" t="s">
        <v>400</v>
      </c>
      <c r="F171" s="39" t="s">
        <v>401</v>
      </c>
      <c r="G171" s="38" t="s">
        <v>319</v>
      </c>
      <c r="H171" s="38" t="s">
        <v>241</v>
      </c>
      <c r="I171" s="41" t="n">
        <v>18</v>
      </c>
      <c r="J171" s="38" t="s">
        <v>369</v>
      </c>
      <c r="K171" s="39"/>
      <c r="L171" s="39"/>
      <c r="M171" s="39"/>
      <c r="N171" s="39"/>
      <c r="O171" s="39"/>
      <c r="P171" s="41" t="n">
        <v>242462.5</v>
      </c>
      <c r="Q171" s="41" t="n">
        <v>43643.25</v>
      </c>
      <c r="R171" s="41" t="n">
        <v>0</v>
      </c>
      <c r="S171" s="41" t="n">
        <v>0</v>
      </c>
      <c r="T171" s="41" t="n">
        <v>0</v>
      </c>
      <c r="U171" s="41" t="n">
        <f aca="false">K171-P171</f>
        <v>-242462.5</v>
      </c>
      <c r="V171" s="41" t="n">
        <f aca="false">L171-Q171</f>
        <v>-43643.25</v>
      </c>
      <c r="W171" s="41" t="n">
        <f aca="false">M171-R171</f>
        <v>0</v>
      </c>
      <c r="X171" s="41" t="n">
        <f aca="false">N171-S171</f>
        <v>0</v>
      </c>
      <c r="Y171" s="41" t="n">
        <f aca="false">O171-T171</f>
        <v>0</v>
      </c>
      <c r="Z171" s="38" t="s">
        <v>370</v>
      </c>
      <c r="AA171" s="38" t="s">
        <v>241</v>
      </c>
      <c r="AB171" s="38" t="s">
        <v>369</v>
      </c>
      <c r="AC171" s="39" t="s">
        <v>243</v>
      </c>
    </row>
    <row r="172" customFormat="false" ht="15" hidden="false" customHeight="false" outlineLevel="0" collapsed="false">
      <c r="A172" s="38" t="s">
        <v>236</v>
      </c>
      <c r="B172" s="40" t="n">
        <v>42979</v>
      </c>
      <c r="C172" s="40" t="n">
        <v>42979</v>
      </c>
      <c r="D172" s="38" t="s">
        <v>237</v>
      </c>
      <c r="E172" s="39" t="s">
        <v>526</v>
      </c>
      <c r="F172" s="39" t="s">
        <v>416</v>
      </c>
      <c r="G172" s="38" t="s">
        <v>319</v>
      </c>
      <c r="H172" s="38" t="s">
        <v>241</v>
      </c>
      <c r="I172" s="41" t="n">
        <v>18</v>
      </c>
      <c r="J172" s="38" t="s">
        <v>369</v>
      </c>
      <c r="K172" s="39"/>
      <c r="L172" s="39"/>
      <c r="M172" s="39"/>
      <c r="N172" s="39"/>
      <c r="O172" s="39"/>
      <c r="P172" s="41" t="n">
        <v>28479</v>
      </c>
      <c r="Q172" s="41" t="n">
        <v>5126.22</v>
      </c>
      <c r="R172" s="41" t="n">
        <v>0</v>
      </c>
      <c r="S172" s="41" t="n">
        <v>0</v>
      </c>
      <c r="T172" s="41" t="n">
        <v>0</v>
      </c>
      <c r="U172" s="41" t="n">
        <f aca="false">K172-P172</f>
        <v>-28479</v>
      </c>
      <c r="V172" s="41" t="n">
        <f aca="false">L172-Q172</f>
        <v>-5126.22</v>
      </c>
      <c r="W172" s="41" t="n">
        <f aca="false">M172-R172</f>
        <v>0</v>
      </c>
      <c r="X172" s="41" t="n">
        <f aca="false">N172-S172</f>
        <v>0</v>
      </c>
      <c r="Y172" s="41" t="n">
        <f aca="false">O172-T172</f>
        <v>0</v>
      </c>
      <c r="Z172" s="38" t="s">
        <v>370</v>
      </c>
      <c r="AA172" s="38" t="s">
        <v>241</v>
      </c>
      <c r="AB172" s="38" t="s">
        <v>369</v>
      </c>
      <c r="AC172" s="39" t="s">
        <v>243</v>
      </c>
    </row>
    <row r="173" customFormat="false" ht="15" hidden="false" customHeight="false" outlineLevel="0" collapsed="false">
      <c r="A173" s="38" t="s">
        <v>236</v>
      </c>
      <c r="B173" s="40" t="n">
        <v>42979</v>
      </c>
      <c r="C173" s="40" t="n">
        <v>42979</v>
      </c>
      <c r="D173" s="38" t="s">
        <v>237</v>
      </c>
      <c r="E173" s="39" t="s">
        <v>463</v>
      </c>
      <c r="F173" s="39" t="s">
        <v>464</v>
      </c>
      <c r="G173" s="38" t="s">
        <v>319</v>
      </c>
      <c r="H173" s="38" t="s">
        <v>241</v>
      </c>
      <c r="I173" s="41" t="n">
        <v>12</v>
      </c>
      <c r="J173" s="38" t="s">
        <v>369</v>
      </c>
      <c r="K173" s="39"/>
      <c r="L173" s="39"/>
      <c r="M173" s="39"/>
      <c r="N173" s="39"/>
      <c r="O173" s="39"/>
      <c r="P173" s="41" t="n">
        <v>420</v>
      </c>
      <c r="Q173" s="41" t="n">
        <v>50.4</v>
      </c>
      <c r="R173" s="41" t="n">
        <v>0</v>
      </c>
      <c r="S173" s="41" t="n">
        <v>0</v>
      </c>
      <c r="T173" s="41" t="n">
        <v>0</v>
      </c>
      <c r="U173" s="41" t="n">
        <f aca="false">K173-P173</f>
        <v>-420</v>
      </c>
      <c r="V173" s="41" t="n">
        <f aca="false">L173-Q173</f>
        <v>-50.4</v>
      </c>
      <c r="W173" s="41" t="n">
        <f aca="false">M173-R173</f>
        <v>0</v>
      </c>
      <c r="X173" s="41" t="n">
        <f aca="false">N173-S173</f>
        <v>0</v>
      </c>
      <c r="Y173" s="41" t="n">
        <f aca="false">O173-T173</f>
        <v>0</v>
      </c>
      <c r="Z173" s="38" t="s">
        <v>370</v>
      </c>
      <c r="AA173" s="38" t="s">
        <v>241</v>
      </c>
      <c r="AB173" s="38" t="s">
        <v>369</v>
      </c>
      <c r="AC173" s="39" t="s">
        <v>243</v>
      </c>
    </row>
    <row r="174" customFormat="false" ht="15" hidden="false" customHeight="false" outlineLevel="0" collapsed="false">
      <c r="A174" s="38" t="s">
        <v>236</v>
      </c>
      <c r="B174" s="40" t="n">
        <v>42979</v>
      </c>
      <c r="C174" s="40" t="n">
        <v>42979</v>
      </c>
      <c r="D174" s="38" t="s">
        <v>237</v>
      </c>
      <c r="E174" s="39" t="s">
        <v>463</v>
      </c>
      <c r="F174" s="39" t="s">
        <v>464</v>
      </c>
      <c r="G174" s="38" t="s">
        <v>319</v>
      </c>
      <c r="H174" s="38" t="s">
        <v>241</v>
      </c>
      <c r="I174" s="41" t="n">
        <v>18</v>
      </c>
      <c r="J174" s="38" t="s">
        <v>369</v>
      </c>
      <c r="K174" s="39"/>
      <c r="L174" s="39"/>
      <c r="M174" s="39"/>
      <c r="N174" s="39"/>
      <c r="O174" s="39"/>
      <c r="P174" s="41" t="n">
        <v>44550</v>
      </c>
      <c r="Q174" s="41" t="n">
        <v>8019</v>
      </c>
      <c r="R174" s="41" t="n">
        <v>0</v>
      </c>
      <c r="S174" s="41" t="n">
        <v>0</v>
      </c>
      <c r="T174" s="41" t="n">
        <v>0</v>
      </c>
      <c r="U174" s="41" t="n">
        <f aca="false">K174-P174</f>
        <v>-44550</v>
      </c>
      <c r="V174" s="41" t="n">
        <f aca="false">L174-Q174</f>
        <v>-8019</v>
      </c>
      <c r="W174" s="41" t="n">
        <f aca="false">M174-R174</f>
        <v>0</v>
      </c>
      <c r="X174" s="41" t="n">
        <f aca="false">N174-S174</f>
        <v>0</v>
      </c>
      <c r="Y174" s="41" t="n">
        <f aca="false">O174-T174</f>
        <v>0</v>
      </c>
      <c r="Z174" s="38" t="s">
        <v>370</v>
      </c>
      <c r="AA174" s="38" t="s">
        <v>241</v>
      </c>
      <c r="AB174" s="38" t="s">
        <v>369</v>
      </c>
      <c r="AC174" s="39" t="s">
        <v>243</v>
      </c>
    </row>
    <row r="175" customFormat="false" ht="15" hidden="false" customHeight="false" outlineLevel="0" collapsed="false">
      <c r="A175" s="38" t="s">
        <v>236</v>
      </c>
      <c r="B175" s="40" t="n">
        <v>42979</v>
      </c>
      <c r="C175" s="40" t="n">
        <v>42979</v>
      </c>
      <c r="D175" s="38" t="s">
        <v>237</v>
      </c>
      <c r="E175" s="39" t="s">
        <v>527</v>
      </c>
      <c r="F175" s="39" t="s">
        <v>446</v>
      </c>
      <c r="G175" s="38" t="s">
        <v>319</v>
      </c>
      <c r="H175" s="38" t="s">
        <v>241</v>
      </c>
      <c r="I175" s="41" t="n">
        <v>18</v>
      </c>
      <c r="J175" s="38" t="s">
        <v>369</v>
      </c>
      <c r="K175" s="39"/>
      <c r="L175" s="39"/>
      <c r="M175" s="39"/>
      <c r="N175" s="39"/>
      <c r="O175" s="39"/>
      <c r="P175" s="41" t="n">
        <v>16776</v>
      </c>
      <c r="Q175" s="41" t="n">
        <v>3019.68</v>
      </c>
      <c r="R175" s="41" t="n">
        <v>0</v>
      </c>
      <c r="S175" s="41" t="n">
        <v>0</v>
      </c>
      <c r="T175" s="41" t="n">
        <v>0</v>
      </c>
      <c r="U175" s="41" t="n">
        <f aca="false">K175-P175</f>
        <v>-16776</v>
      </c>
      <c r="V175" s="41" t="n">
        <f aca="false">L175-Q175</f>
        <v>-3019.68</v>
      </c>
      <c r="W175" s="41" t="n">
        <f aca="false">M175-R175</f>
        <v>0</v>
      </c>
      <c r="X175" s="41" t="n">
        <f aca="false">N175-S175</f>
        <v>0</v>
      </c>
      <c r="Y175" s="41" t="n">
        <f aca="false">O175-T175</f>
        <v>0</v>
      </c>
      <c r="Z175" s="38" t="s">
        <v>370</v>
      </c>
      <c r="AA175" s="38" t="s">
        <v>241</v>
      </c>
      <c r="AB175" s="38" t="s">
        <v>369</v>
      </c>
      <c r="AC175" s="39" t="s">
        <v>243</v>
      </c>
    </row>
    <row r="176" customFormat="false" ht="15" hidden="false" customHeight="false" outlineLevel="0" collapsed="false">
      <c r="A176" s="38" t="s">
        <v>236</v>
      </c>
      <c r="B176" s="40" t="n">
        <v>42979</v>
      </c>
      <c r="C176" s="40" t="n">
        <v>42979</v>
      </c>
      <c r="D176" s="38" t="s">
        <v>237</v>
      </c>
      <c r="E176" s="39" t="s">
        <v>528</v>
      </c>
      <c r="F176" s="39" t="s">
        <v>372</v>
      </c>
      <c r="G176" s="38" t="s">
        <v>319</v>
      </c>
      <c r="H176" s="38" t="s">
        <v>241</v>
      </c>
      <c r="I176" s="41" t="n">
        <v>5</v>
      </c>
      <c r="J176" s="38" t="s">
        <v>369</v>
      </c>
      <c r="K176" s="39"/>
      <c r="L176" s="39"/>
      <c r="M176" s="39"/>
      <c r="N176" s="39"/>
      <c r="O176" s="39"/>
      <c r="P176" s="41" t="n">
        <v>3168</v>
      </c>
      <c r="Q176" s="41" t="n">
        <v>158.4</v>
      </c>
      <c r="R176" s="41" t="n">
        <v>0</v>
      </c>
      <c r="S176" s="41" t="n">
        <v>0</v>
      </c>
      <c r="T176" s="41" t="n">
        <v>0</v>
      </c>
      <c r="U176" s="41" t="n">
        <f aca="false">K176-P176</f>
        <v>-3168</v>
      </c>
      <c r="V176" s="41" t="n">
        <f aca="false">L176-Q176</f>
        <v>-158.4</v>
      </c>
      <c r="W176" s="41" t="n">
        <f aca="false">M176-R176</f>
        <v>0</v>
      </c>
      <c r="X176" s="41" t="n">
        <f aca="false">N176-S176</f>
        <v>0</v>
      </c>
      <c r="Y176" s="41" t="n">
        <f aca="false">O176-T176</f>
        <v>0</v>
      </c>
      <c r="Z176" s="38" t="s">
        <v>370</v>
      </c>
      <c r="AA176" s="38" t="s">
        <v>241</v>
      </c>
      <c r="AB176" s="38" t="s">
        <v>369</v>
      </c>
      <c r="AC176" s="39" t="s">
        <v>243</v>
      </c>
    </row>
    <row r="177" customFormat="false" ht="15" hidden="false" customHeight="false" outlineLevel="0" collapsed="false">
      <c r="A177" s="38" t="s">
        <v>236</v>
      </c>
      <c r="B177" s="40" t="n">
        <v>42979</v>
      </c>
      <c r="C177" s="40" t="n">
        <v>42979</v>
      </c>
      <c r="D177" s="38" t="s">
        <v>237</v>
      </c>
      <c r="E177" s="39" t="s">
        <v>529</v>
      </c>
      <c r="F177" s="39" t="s">
        <v>523</v>
      </c>
      <c r="G177" s="38" t="s">
        <v>319</v>
      </c>
      <c r="H177" s="38" t="s">
        <v>241</v>
      </c>
      <c r="I177" s="41" t="n">
        <v>18</v>
      </c>
      <c r="J177" s="38" t="s">
        <v>369</v>
      </c>
      <c r="K177" s="39"/>
      <c r="L177" s="39"/>
      <c r="M177" s="39"/>
      <c r="N177" s="39"/>
      <c r="O177" s="39"/>
      <c r="P177" s="41" t="n">
        <v>159851.48</v>
      </c>
      <c r="Q177" s="41" t="n">
        <v>28774</v>
      </c>
      <c r="R177" s="41" t="n">
        <v>0</v>
      </c>
      <c r="S177" s="41" t="n">
        <v>0</v>
      </c>
      <c r="T177" s="41" t="n">
        <v>0</v>
      </c>
      <c r="U177" s="41" t="n">
        <f aca="false">K177-P177</f>
        <v>-159851.48</v>
      </c>
      <c r="V177" s="41" t="n">
        <f aca="false">L177-Q177</f>
        <v>-28774</v>
      </c>
      <c r="W177" s="41" t="n">
        <f aca="false">M177-R177</f>
        <v>0</v>
      </c>
      <c r="X177" s="41" t="n">
        <f aca="false">N177-S177</f>
        <v>0</v>
      </c>
      <c r="Y177" s="41" t="n">
        <f aca="false">O177-T177</f>
        <v>0</v>
      </c>
      <c r="Z177" s="38" t="s">
        <v>370</v>
      </c>
      <c r="AA177" s="38" t="s">
        <v>241</v>
      </c>
      <c r="AB177" s="38" t="s">
        <v>369</v>
      </c>
      <c r="AC177" s="39" t="s">
        <v>243</v>
      </c>
    </row>
    <row r="178" customFormat="false" ht="15" hidden="false" customHeight="false" outlineLevel="0" collapsed="false">
      <c r="A178" s="38" t="s">
        <v>236</v>
      </c>
      <c r="B178" s="40" t="n">
        <v>42979</v>
      </c>
      <c r="C178" s="40" t="n">
        <v>42979</v>
      </c>
      <c r="D178" s="38" t="s">
        <v>237</v>
      </c>
      <c r="E178" s="39" t="s">
        <v>530</v>
      </c>
      <c r="F178" s="39" t="s">
        <v>531</v>
      </c>
      <c r="G178" s="38" t="s">
        <v>319</v>
      </c>
      <c r="H178" s="38" t="s">
        <v>241</v>
      </c>
      <c r="I178" s="41" t="n">
        <v>18</v>
      </c>
      <c r="J178" s="38" t="s">
        <v>369</v>
      </c>
      <c r="K178" s="39"/>
      <c r="L178" s="39"/>
      <c r="M178" s="39"/>
      <c r="N178" s="39"/>
      <c r="O178" s="39"/>
      <c r="P178" s="41" t="n">
        <v>119207</v>
      </c>
      <c r="Q178" s="41" t="n">
        <v>21457.26</v>
      </c>
      <c r="R178" s="41" t="n">
        <v>0</v>
      </c>
      <c r="S178" s="41" t="n">
        <v>0</v>
      </c>
      <c r="T178" s="41" t="n">
        <v>0</v>
      </c>
      <c r="U178" s="41" t="n">
        <f aca="false">K178-P178</f>
        <v>-119207</v>
      </c>
      <c r="V178" s="41" t="n">
        <f aca="false">L178-Q178</f>
        <v>-21457.26</v>
      </c>
      <c r="W178" s="41" t="n">
        <f aca="false">M178-R178</f>
        <v>0</v>
      </c>
      <c r="X178" s="41" t="n">
        <f aca="false">N178-S178</f>
        <v>0</v>
      </c>
      <c r="Y178" s="41" t="n">
        <f aca="false">O178-T178</f>
        <v>0</v>
      </c>
      <c r="Z178" s="38" t="s">
        <v>370</v>
      </c>
      <c r="AA178" s="38" t="s">
        <v>241</v>
      </c>
      <c r="AB178" s="38" t="s">
        <v>369</v>
      </c>
      <c r="AC178" s="39" t="s">
        <v>243</v>
      </c>
    </row>
    <row r="179" customFormat="false" ht="15" hidden="false" customHeight="false" outlineLevel="0" collapsed="false">
      <c r="A179" s="38" t="s">
        <v>236</v>
      </c>
      <c r="B179" s="40" t="n">
        <v>42979</v>
      </c>
      <c r="C179" s="40" t="n">
        <v>42979</v>
      </c>
      <c r="D179" s="38" t="s">
        <v>237</v>
      </c>
      <c r="E179" s="39" t="s">
        <v>532</v>
      </c>
      <c r="F179" s="39" t="s">
        <v>328</v>
      </c>
      <c r="G179" s="38" t="s">
        <v>319</v>
      </c>
      <c r="H179" s="38" t="s">
        <v>241</v>
      </c>
      <c r="I179" s="41" t="n">
        <v>18</v>
      </c>
      <c r="J179" s="38" t="s">
        <v>369</v>
      </c>
      <c r="K179" s="39"/>
      <c r="L179" s="39"/>
      <c r="M179" s="39"/>
      <c r="N179" s="39"/>
      <c r="O179" s="39"/>
      <c r="P179" s="41" t="n">
        <v>54679</v>
      </c>
      <c r="Q179" s="41" t="n">
        <v>9842.22</v>
      </c>
      <c r="R179" s="41" t="n">
        <v>0</v>
      </c>
      <c r="S179" s="41" t="n">
        <v>0</v>
      </c>
      <c r="T179" s="41" t="n">
        <v>0</v>
      </c>
      <c r="U179" s="41" t="n">
        <f aca="false">K179-P179</f>
        <v>-54679</v>
      </c>
      <c r="V179" s="41" t="n">
        <f aca="false">L179-Q179</f>
        <v>-9842.22</v>
      </c>
      <c r="W179" s="41" t="n">
        <f aca="false">M179-R179</f>
        <v>0</v>
      </c>
      <c r="X179" s="41" t="n">
        <f aca="false">N179-S179</f>
        <v>0</v>
      </c>
      <c r="Y179" s="41" t="n">
        <f aca="false">O179-T179</f>
        <v>0</v>
      </c>
      <c r="Z179" s="38" t="s">
        <v>370</v>
      </c>
      <c r="AA179" s="38" t="s">
        <v>241</v>
      </c>
      <c r="AB179" s="38" t="s">
        <v>369</v>
      </c>
      <c r="AC179" s="39" t="s">
        <v>243</v>
      </c>
    </row>
    <row r="180" customFormat="false" ht="15" hidden="false" customHeight="false" outlineLevel="0" collapsed="false">
      <c r="A180" s="38" t="s">
        <v>236</v>
      </c>
      <c r="B180" s="40" t="n">
        <v>42979</v>
      </c>
      <c r="C180" s="40" t="n">
        <v>42979</v>
      </c>
      <c r="D180" s="38" t="s">
        <v>237</v>
      </c>
      <c r="E180" s="39" t="s">
        <v>419</v>
      </c>
      <c r="F180" s="39" t="s">
        <v>420</v>
      </c>
      <c r="G180" s="38" t="s">
        <v>319</v>
      </c>
      <c r="H180" s="38" t="s">
        <v>241</v>
      </c>
      <c r="I180" s="41" t="n">
        <v>18</v>
      </c>
      <c r="J180" s="38" t="s">
        <v>369</v>
      </c>
      <c r="K180" s="39"/>
      <c r="L180" s="39"/>
      <c r="M180" s="39"/>
      <c r="N180" s="39"/>
      <c r="O180" s="39"/>
      <c r="P180" s="41" t="n">
        <v>8000</v>
      </c>
      <c r="Q180" s="41" t="n">
        <v>1440</v>
      </c>
      <c r="R180" s="41" t="n">
        <v>0</v>
      </c>
      <c r="S180" s="41" t="n">
        <v>0</v>
      </c>
      <c r="T180" s="41" t="n">
        <v>0</v>
      </c>
      <c r="U180" s="41" t="n">
        <f aca="false">K180-P180</f>
        <v>-8000</v>
      </c>
      <c r="V180" s="41" t="n">
        <f aca="false">L180-Q180</f>
        <v>-1440</v>
      </c>
      <c r="W180" s="41" t="n">
        <f aca="false">M180-R180</f>
        <v>0</v>
      </c>
      <c r="X180" s="41" t="n">
        <f aca="false">N180-S180</f>
        <v>0</v>
      </c>
      <c r="Y180" s="41" t="n">
        <f aca="false">O180-T180</f>
        <v>0</v>
      </c>
      <c r="Z180" s="38" t="s">
        <v>370</v>
      </c>
      <c r="AA180" s="38" t="s">
        <v>241</v>
      </c>
      <c r="AB180" s="38" t="s">
        <v>369</v>
      </c>
      <c r="AC180" s="39" t="s">
        <v>243</v>
      </c>
    </row>
    <row r="181" customFormat="false" ht="15" hidden="false" customHeight="false" outlineLevel="0" collapsed="false">
      <c r="A181" s="38" t="s">
        <v>236</v>
      </c>
      <c r="B181" s="40" t="n">
        <v>42979</v>
      </c>
      <c r="C181" s="40" t="n">
        <v>42979</v>
      </c>
      <c r="D181" s="38" t="s">
        <v>237</v>
      </c>
      <c r="E181" s="39" t="s">
        <v>423</v>
      </c>
      <c r="F181" s="39" t="s">
        <v>424</v>
      </c>
      <c r="G181" s="38" t="s">
        <v>319</v>
      </c>
      <c r="H181" s="38" t="s">
        <v>241</v>
      </c>
      <c r="I181" s="41" t="n">
        <v>18</v>
      </c>
      <c r="J181" s="38" t="s">
        <v>369</v>
      </c>
      <c r="K181" s="39"/>
      <c r="L181" s="39"/>
      <c r="M181" s="39"/>
      <c r="N181" s="39"/>
      <c r="O181" s="39"/>
      <c r="P181" s="41" t="n">
        <v>12798.45</v>
      </c>
      <c r="Q181" s="41" t="n">
        <v>2304</v>
      </c>
      <c r="R181" s="41" t="n">
        <v>0</v>
      </c>
      <c r="S181" s="41" t="n">
        <v>0</v>
      </c>
      <c r="T181" s="41" t="n">
        <v>0</v>
      </c>
      <c r="U181" s="41" t="n">
        <f aca="false">K181-P181</f>
        <v>-12798.45</v>
      </c>
      <c r="V181" s="41" t="n">
        <f aca="false">L181-Q181</f>
        <v>-2304</v>
      </c>
      <c r="W181" s="41" t="n">
        <f aca="false">M181-R181</f>
        <v>0</v>
      </c>
      <c r="X181" s="41" t="n">
        <f aca="false">N181-S181</f>
        <v>0</v>
      </c>
      <c r="Y181" s="41" t="n">
        <f aca="false">O181-T181</f>
        <v>0</v>
      </c>
      <c r="Z181" s="38" t="s">
        <v>370</v>
      </c>
      <c r="AA181" s="38" t="s">
        <v>241</v>
      </c>
      <c r="AB181" s="38" t="s">
        <v>369</v>
      </c>
      <c r="AC181" s="39" t="s">
        <v>243</v>
      </c>
    </row>
    <row r="182" customFormat="false" ht="15" hidden="false" customHeight="false" outlineLevel="0" collapsed="false">
      <c r="A182" s="38" t="s">
        <v>236</v>
      </c>
      <c r="B182" s="40" t="n">
        <v>42979</v>
      </c>
      <c r="C182" s="40" t="n">
        <v>42979</v>
      </c>
      <c r="D182" s="38" t="s">
        <v>237</v>
      </c>
      <c r="E182" s="39" t="s">
        <v>471</v>
      </c>
      <c r="F182" s="39" t="s">
        <v>472</v>
      </c>
      <c r="G182" s="38" t="s">
        <v>319</v>
      </c>
      <c r="H182" s="38" t="s">
        <v>241</v>
      </c>
      <c r="I182" s="41" t="n">
        <v>18</v>
      </c>
      <c r="J182" s="38" t="s">
        <v>369</v>
      </c>
      <c r="K182" s="39"/>
      <c r="L182" s="39"/>
      <c r="M182" s="39"/>
      <c r="N182" s="39"/>
      <c r="O182" s="39"/>
      <c r="P182" s="41" t="n">
        <v>8250</v>
      </c>
      <c r="Q182" s="41" t="n">
        <v>1485</v>
      </c>
      <c r="R182" s="41" t="n">
        <v>0</v>
      </c>
      <c r="S182" s="41" t="n">
        <v>0</v>
      </c>
      <c r="T182" s="41" t="n">
        <v>0</v>
      </c>
      <c r="U182" s="41" t="n">
        <f aca="false">K182-P182</f>
        <v>-8250</v>
      </c>
      <c r="V182" s="41" t="n">
        <f aca="false">L182-Q182</f>
        <v>-1485</v>
      </c>
      <c r="W182" s="41" t="n">
        <f aca="false">M182-R182</f>
        <v>0</v>
      </c>
      <c r="X182" s="41" t="n">
        <f aca="false">N182-S182</f>
        <v>0</v>
      </c>
      <c r="Y182" s="41" t="n">
        <f aca="false">O182-T182</f>
        <v>0</v>
      </c>
      <c r="Z182" s="38" t="s">
        <v>370</v>
      </c>
      <c r="AA182" s="38" t="s">
        <v>241</v>
      </c>
      <c r="AB182" s="38" t="s">
        <v>369</v>
      </c>
      <c r="AC182" s="39" t="s">
        <v>243</v>
      </c>
    </row>
    <row r="183" customFormat="false" ht="15" hidden="false" customHeight="false" outlineLevel="0" collapsed="false">
      <c r="A183" s="38" t="s">
        <v>236</v>
      </c>
      <c r="B183" s="40" t="n">
        <v>42979</v>
      </c>
      <c r="C183" s="40" t="n">
        <v>42979</v>
      </c>
      <c r="D183" s="38" t="s">
        <v>237</v>
      </c>
      <c r="E183" s="39" t="s">
        <v>533</v>
      </c>
      <c r="F183" s="39" t="s">
        <v>331</v>
      </c>
      <c r="G183" s="38" t="s">
        <v>319</v>
      </c>
      <c r="H183" s="38" t="s">
        <v>241</v>
      </c>
      <c r="I183" s="41" t="n">
        <v>18</v>
      </c>
      <c r="J183" s="38" t="s">
        <v>369</v>
      </c>
      <c r="K183" s="39"/>
      <c r="L183" s="39"/>
      <c r="M183" s="39"/>
      <c r="N183" s="39"/>
      <c r="O183" s="39"/>
      <c r="P183" s="41" t="n">
        <v>83500</v>
      </c>
      <c r="Q183" s="41" t="n">
        <v>15030</v>
      </c>
      <c r="R183" s="41" t="n">
        <v>0</v>
      </c>
      <c r="S183" s="41" t="n">
        <v>0</v>
      </c>
      <c r="T183" s="41" t="n">
        <v>0</v>
      </c>
      <c r="U183" s="41" t="n">
        <f aca="false">K183-P183</f>
        <v>-83500</v>
      </c>
      <c r="V183" s="41" t="n">
        <f aca="false">L183-Q183</f>
        <v>-15030</v>
      </c>
      <c r="W183" s="41" t="n">
        <f aca="false">M183-R183</f>
        <v>0</v>
      </c>
      <c r="X183" s="41" t="n">
        <f aca="false">N183-S183</f>
        <v>0</v>
      </c>
      <c r="Y183" s="41" t="n">
        <f aca="false">O183-T183</f>
        <v>0</v>
      </c>
      <c r="Z183" s="38" t="s">
        <v>370</v>
      </c>
      <c r="AA183" s="38" t="s">
        <v>241</v>
      </c>
      <c r="AB183" s="38" t="s">
        <v>369</v>
      </c>
      <c r="AC183" s="39" t="s">
        <v>243</v>
      </c>
    </row>
    <row r="184" customFormat="false" ht="15" hidden="false" customHeight="false" outlineLevel="0" collapsed="false">
      <c r="A184" s="38" t="s">
        <v>236</v>
      </c>
      <c r="B184" s="40" t="n">
        <v>42979</v>
      </c>
      <c r="C184" s="40" t="n">
        <v>42979</v>
      </c>
      <c r="D184" s="38" t="s">
        <v>237</v>
      </c>
      <c r="E184" s="39" t="s">
        <v>534</v>
      </c>
      <c r="F184" s="39" t="s">
        <v>535</v>
      </c>
      <c r="G184" s="38" t="s">
        <v>319</v>
      </c>
      <c r="H184" s="38" t="s">
        <v>241</v>
      </c>
      <c r="I184" s="41" t="n">
        <v>18</v>
      </c>
      <c r="J184" s="38" t="s">
        <v>369</v>
      </c>
      <c r="K184" s="39"/>
      <c r="L184" s="39"/>
      <c r="M184" s="39"/>
      <c r="N184" s="39"/>
      <c r="O184" s="39"/>
      <c r="P184" s="41" t="n">
        <v>950000</v>
      </c>
      <c r="Q184" s="41" t="n">
        <v>171000</v>
      </c>
      <c r="R184" s="41" t="n">
        <v>0</v>
      </c>
      <c r="S184" s="41" t="n">
        <v>0</v>
      </c>
      <c r="T184" s="41" t="n">
        <v>0</v>
      </c>
      <c r="U184" s="41" t="n">
        <f aca="false">K184-P184</f>
        <v>-950000</v>
      </c>
      <c r="V184" s="41" t="n">
        <f aca="false">L184-Q184</f>
        <v>-171000</v>
      </c>
      <c r="W184" s="41" t="n">
        <f aca="false">M184-R184</f>
        <v>0</v>
      </c>
      <c r="X184" s="41" t="n">
        <f aca="false">N184-S184</f>
        <v>0</v>
      </c>
      <c r="Y184" s="41" t="n">
        <f aca="false">O184-T184</f>
        <v>0</v>
      </c>
      <c r="Z184" s="38" t="s">
        <v>370</v>
      </c>
      <c r="AA184" s="38" t="s">
        <v>241</v>
      </c>
      <c r="AB184" s="38" t="s">
        <v>369</v>
      </c>
      <c r="AC184" s="39" t="s">
        <v>243</v>
      </c>
    </row>
    <row r="185" customFormat="false" ht="15" hidden="false" customHeight="false" outlineLevel="0" collapsed="false">
      <c r="A185" s="38" t="s">
        <v>236</v>
      </c>
      <c r="B185" s="40" t="n">
        <v>42979</v>
      </c>
      <c r="C185" s="40" t="n">
        <v>42979</v>
      </c>
      <c r="D185" s="38" t="s">
        <v>237</v>
      </c>
      <c r="E185" s="39" t="s">
        <v>536</v>
      </c>
      <c r="F185" s="39" t="s">
        <v>328</v>
      </c>
      <c r="G185" s="38" t="s">
        <v>319</v>
      </c>
      <c r="H185" s="38" t="s">
        <v>241</v>
      </c>
      <c r="I185" s="41" t="n">
        <v>18</v>
      </c>
      <c r="J185" s="38" t="s">
        <v>369</v>
      </c>
      <c r="K185" s="39"/>
      <c r="L185" s="39"/>
      <c r="M185" s="39"/>
      <c r="N185" s="39"/>
      <c r="O185" s="39"/>
      <c r="P185" s="41" t="n">
        <v>20358.26</v>
      </c>
      <c r="Q185" s="41" t="n">
        <v>3665</v>
      </c>
      <c r="R185" s="41" t="n">
        <v>0</v>
      </c>
      <c r="S185" s="41" t="n">
        <v>0</v>
      </c>
      <c r="T185" s="41" t="n">
        <v>0</v>
      </c>
      <c r="U185" s="41" t="n">
        <f aca="false">K185-P185</f>
        <v>-20358.26</v>
      </c>
      <c r="V185" s="41" t="n">
        <f aca="false">L185-Q185</f>
        <v>-3665</v>
      </c>
      <c r="W185" s="41" t="n">
        <f aca="false">M185-R185</f>
        <v>0</v>
      </c>
      <c r="X185" s="41" t="n">
        <f aca="false">N185-S185</f>
        <v>0</v>
      </c>
      <c r="Y185" s="41" t="n">
        <f aca="false">O185-T185</f>
        <v>0</v>
      </c>
      <c r="Z185" s="38" t="s">
        <v>370</v>
      </c>
      <c r="AA185" s="38" t="s">
        <v>241</v>
      </c>
      <c r="AB185" s="38" t="s">
        <v>369</v>
      </c>
      <c r="AC185" s="39" t="s">
        <v>243</v>
      </c>
    </row>
    <row r="186" customFormat="false" ht="15" hidden="false" customHeight="false" outlineLevel="0" collapsed="false">
      <c r="A186" s="38" t="s">
        <v>236</v>
      </c>
      <c r="B186" s="40" t="n">
        <v>42979</v>
      </c>
      <c r="C186" s="40" t="n">
        <v>42979</v>
      </c>
      <c r="D186" s="38" t="s">
        <v>237</v>
      </c>
      <c r="E186" s="39" t="s">
        <v>537</v>
      </c>
      <c r="F186" s="39" t="s">
        <v>372</v>
      </c>
      <c r="G186" s="38" t="s">
        <v>319</v>
      </c>
      <c r="H186" s="38" t="s">
        <v>241</v>
      </c>
      <c r="I186" s="41" t="n">
        <v>18</v>
      </c>
      <c r="J186" s="38" t="s">
        <v>369</v>
      </c>
      <c r="K186" s="39"/>
      <c r="L186" s="39"/>
      <c r="M186" s="39"/>
      <c r="N186" s="39"/>
      <c r="O186" s="39"/>
      <c r="P186" s="41" t="n">
        <v>149600</v>
      </c>
      <c r="Q186" s="41" t="n">
        <v>26928</v>
      </c>
      <c r="R186" s="41" t="n">
        <v>0</v>
      </c>
      <c r="S186" s="41" t="n">
        <v>0</v>
      </c>
      <c r="T186" s="41" t="n">
        <v>0</v>
      </c>
      <c r="U186" s="41" t="n">
        <f aca="false">K186-P186</f>
        <v>-149600</v>
      </c>
      <c r="V186" s="41" t="n">
        <f aca="false">L186-Q186</f>
        <v>-26928</v>
      </c>
      <c r="W186" s="41" t="n">
        <f aca="false">M186-R186</f>
        <v>0</v>
      </c>
      <c r="X186" s="41" t="n">
        <f aca="false">N186-S186</f>
        <v>0</v>
      </c>
      <c r="Y186" s="41" t="n">
        <f aca="false">O186-T186</f>
        <v>0</v>
      </c>
      <c r="Z186" s="38" t="s">
        <v>370</v>
      </c>
      <c r="AA186" s="38" t="s">
        <v>241</v>
      </c>
      <c r="AB186" s="38" t="s">
        <v>369</v>
      </c>
      <c r="AC186" s="39" t="s">
        <v>243</v>
      </c>
    </row>
    <row r="187" customFormat="false" ht="15" hidden="false" customHeight="false" outlineLevel="0" collapsed="false">
      <c r="A187" s="38" t="s">
        <v>236</v>
      </c>
      <c r="B187" s="40" t="n">
        <v>42979</v>
      </c>
      <c r="C187" s="40" t="n">
        <v>42979</v>
      </c>
      <c r="D187" s="38" t="s">
        <v>237</v>
      </c>
      <c r="E187" s="39" t="s">
        <v>537</v>
      </c>
      <c r="F187" s="39" t="s">
        <v>372</v>
      </c>
      <c r="G187" s="38" t="s">
        <v>319</v>
      </c>
      <c r="H187" s="38" t="s">
        <v>241</v>
      </c>
      <c r="I187" s="41" t="n">
        <v>28</v>
      </c>
      <c r="J187" s="38" t="s">
        <v>369</v>
      </c>
      <c r="K187" s="39"/>
      <c r="L187" s="39"/>
      <c r="M187" s="39"/>
      <c r="N187" s="39"/>
      <c r="O187" s="39"/>
      <c r="P187" s="41" t="n">
        <v>3750</v>
      </c>
      <c r="Q187" s="41" t="n">
        <v>1050</v>
      </c>
      <c r="R187" s="41" t="n">
        <v>0</v>
      </c>
      <c r="S187" s="41" t="n">
        <v>0</v>
      </c>
      <c r="T187" s="41" t="n">
        <v>0</v>
      </c>
      <c r="U187" s="41" t="n">
        <f aca="false">K187-P187</f>
        <v>-3750</v>
      </c>
      <c r="V187" s="41" t="n">
        <f aca="false">L187-Q187</f>
        <v>-1050</v>
      </c>
      <c r="W187" s="41" t="n">
        <f aca="false">M187-R187</f>
        <v>0</v>
      </c>
      <c r="X187" s="41" t="n">
        <f aca="false">N187-S187</f>
        <v>0</v>
      </c>
      <c r="Y187" s="41" t="n">
        <f aca="false">O187-T187</f>
        <v>0</v>
      </c>
      <c r="Z187" s="38" t="s">
        <v>370</v>
      </c>
      <c r="AA187" s="38" t="s">
        <v>241</v>
      </c>
      <c r="AB187" s="38" t="s">
        <v>369</v>
      </c>
      <c r="AC187" s="39" t="s">
        <v>243</v>
      </c>
    </row>
    <row r="188" customFormat="false" ht="15" hidden="false" customHeight="false" outlineLevel="0" collapsed="false">
      <c r="A188" s="38" t="s">
        <v>236</v>
      </c>
      <c r="B188" s="40" t="n">
        <v>42979</v>
      </c>
      <c r="C188" s="40" t="n">
        <v>42979</v>
      </c>
      <c r="D188" s="38" t="s">
        <v>237</v>
      </c>
      <c r="E188" s="39" t="s">
        <v>538</v>
      </c>
      <c r="F188" s="39" t="s">
        <v>539</v>
      </c>
      <c r="G188" s="38" t="s">
        <v>319</v>
      </c>
      <c r="H188" s="38" t="s">
        <v>241</v>
      </c>
      <c r="I188" s="41" t="n">
        <v>5</v>
      </c>
      <c r="J188" s="38" t="s">
        <v>241</v>
      </c>
      <c r="K188" s="39"/>
      <c r="L188" s="39"/>
      <c r="M188" s="39"/>
      <c r="N188" s="39"/>
      <c r="O188" s="39"/>
      <c r="P188" s="41" t="n">
        <v>27500</v>
      </c>
      <c r="Q188" s="41" t="n">
        <v>0</v>
      </c>
      <c r="R188" s="41" t="n">
        <v>687.5</v>
      </c>
      <c r="S188" s="41" t="n">
        <v>687.5</v>
      </c>
      <c r="T188" s="41" t="n">
        <v>0</v>
      </c>
      <c r="U188" s="41" t="n">
        <f aca="false">K188-P188</f>
        <v>-27500</v>
      </c>
      <c r="V188" s="41" t="n">
        <f aca="false">L188-Q188</f>
        <v>0</v>
      </c>
      <c r="W188" s="41" t="n">
        <f aca="false">M188-R188</f>
        <v>-687.5</v>
      </c>
      <c r="X188" s="41" t="n">
        <f aca="false">N188-S188</f>
        <v>-687.5</v>
      </c>
      <c r="Y188" s="41" t="n">
        <f aca="false">O188-T188</f>
        <v>0</v>
      </c>
      <c r="Z188" s="38" t="s">
        <v>370</v>
      </c>
      <c r="AA188" s="38" t="s">
        <v>241</v>
      </c>
      <c r="AB188" s="38" t="s">
        <v>369</v>
      </c>
      <c r="AC188" s="39" t="s">
        <v>243</v>
      </c>
    </row>
    <row r="189" customFormat="false" ht="15" hidden="false" customHeight="false" outlineLevel="0" collapsed="false">
      <c r="A189" s="38" t="s">
        <v>236</v>
      </c>
      <c r="B189" s="40" t="n">
        <v>42979</v>
      </c>
      <c r="C189" s="40" t="n">
        <v>43132</v>
      </c>
      <c r="D189" s="38" t="s">
        <v>237</v>
      </c>
      <c r="E189" s="39" t="s">
        <v>502</v>
      </c>
      <c r="F189" s="39" t="s">
        <v>503</v>
      </c>
      <c r="G189" s="38" t="s">
        <v>319</v>
      </c>
      <c r="H189" s="38" t="s">
        <v>241</v>
      </c>
      <c r="I189" s="41" t="n">
        <v>18</v>
      </c>
      <c r="J189" s="38" t="s">
        <v>369</v>
      </c>
      <c r="K189" s="39"/>
      <c r="L189" s="39"/>
      <c r="M189" s="39"/>
      <c r="N189" s="39"/>
      <c r="O189" s="39"/>
      <c r="P189" s="41" t="n">
        <v>67810</v>
      </c>
      <c r="Q189" s="41" t="n">
        <v>0</v>
      </c>
      <c r="R189" s="41" t="n">
        <v>6102.9</v>
      </c>
      <c r="S189" s="41" t="n">
        <v>6102.9</v>
      </c>
      <c r="T189" s="41" t="n">
        <v>0</v>
      </c>
      <c r="U189" s="41" t="n">
        <f aca="false">K189-P189</f>
        <v>-67810</v>
      </c>
      <c r="V189" s="41" t="n">
        <f aca="false">L189-Q189</f>
        <v>0</v>
      </c>
      <c r="W189" s="41" t="n">
        <f aca="false">M189-R189</f>
        <v>-6102.9</v>
      </c>
      <c r="X189" s="41" t="n">
        <f aca="false">N189-S189</f>
        <v>-6102.9</v>
      </c>
      <c r="Y189" s="41" t="n">
        <f aca="false">O189-T189</f>
        <v>0</v>
      </c>
      <c r="Z189" s="38" t="s">
        <v>370</v>
      </c>
      <c r="AA189" s="38" t="s">
        <v>241</v>
      </c>
      <c r="AB189" s="38" t="s">
        <v>369</v>
      </c>
      <c r="AC189" s="39" t="s">
        <v>243</v>
      </c>
    </row>
    <row r="190" customFormat="false" ht="15" hidden="false" customHeight="false" outlineLevel="0" collapsed="false">
      <c r="A190" s="38" t="s">
        <v>236</v>
      </c>
      <c r="B190" s="40" t="n">
        <v>42979</v>
      </c>
      <c r="C190" s="40" t="n">
        <v>43313</v>
      </c>
      <c r="D190" s="38" t="s">
        <v>237</v>
      </c>
      <c r="E190" s="39" t="s">
        <v>439</v>
      </c>
      <c r="F190" s="39" t="s">
        <v>440</v>
      </c>
      <c r="G190" s="38" t="s">
        <v>319</v>
      </c>
      <c r="H190" s="38" t="s">
        <v>369</v>
      </c>
      <c r="I190" s="41" t="n">
        <v>5</v>
      </c>
      <c r="J190" s="38" t="s">
        <v>369</v>
      </c>
      <c r="K190" s="39"/>
      <c r="L190" s="39"/>
      <c r="M190" s="39"/>
      <c r="N190" s="39"/>
      <c r="O190" s="39"/>
      <c r="P190" s="41" t="n">
        <v>494286</v>
      </c>
      <c r="Q190" s="41" t="n">
        <v>24714.3</v>
      </c>
      <c r="R190" s="41" t="n">
        <v>0</v>
      </c>
      <c r="S190" s="41" t="n">
        <v>0</v>
      </c>
      <c r="T190" s="41" t="n">
        <v>0</v>
      </c>
      <c r="U190" s="41" t="n">
        <f aca="false">K190-P190</f>
        <v>-494286</v>
      </c>
      <c r="V190" s="41" t="n">
        <f aca="false">L190-Q190</f>
        <v>-24714.3</v>
      </c>
      <c r="W190" s="41" t="n">
        <f aca="false">M190-R190</f>
        <v>0</v>
      </c>
      <c r="X190" s="41" t="n">
        <f aca="false">N190-S190</f>
        <v>0</v>
      </c>
      <c r="Y190" s="41" t="n">
        <f aca="false">O190-T190</f>
        <v>0</v>
      </c>
      <c r="Z190" s="38" t="s">
        <v>441</v>
      </c>
      <c r="AA190" s="38" t="s">
        <v>241</v>
      </c>
      <c r="AB190" s="38" t="s">
        <v>369</v>
      </c>
      <c r="AC190" s="39" t="s">
        <v>243</v>
      </c>
    </row>
    <row r="191" customFormat="false" ht="15" hidden="false" customHeight="false" outlineLevel="0" collapsed="false">
      <c r="A191" s="38" t="s">
        <v>236</v>
      </c>
      <c r="B191" s="40" t="n">
        <v>43009</v>
      </c>
      <c r="C191" s="40" t="n">
        <v>43009</v>
      </c>
      <c r="D191" s="38" t="s">
        <v>237</v>
      </c>
      <c r="E191" s="39" t="s">
        <v>427</v>
      </c>
      <c r="F191" s="39" t="s">
        <v>428</v>
      </c>
      <c r="G191" s="38" t="s">
        <v>319</v>
      </c>
      <c r="H191" s="38" t="s">
        <v>369</v>
      </c>
      <c r="I191" s="41" t="n">
        <v>18</v>
      </c>
      <c r="J191" s="38" t="s">
        <v>369</v>
      </c>
      <c r="K191" s="39"/>
      <c r="L191" s="39"/>
      <c r="M191" s="39"/>
      <c r="N191" s="39"/>
      <c r="O191" s="39"/>
      <c r="P191" s="41" t="n">
        <v>2115442</v>
      </c>
      <c r="Q191" s="41" t="n">
        <v>380779.56</v>
      </c>
      <c r="R191" s="41" t="n">
        <v>0</v>
      </c>
      <c r="S191" s="41" t="n">
        <v>0</v>
      </c>
      <c r="T191" s="41" t="n">
        <v>0</v>
      </c>
      <c r="U191" s="41" t="n">
        <f aca="false">K191-P191</f>
        <v>-2115442</v>
      </c>
      <c r="V191" s="41" t="n">
        <f aca="false">L191-Q191</f>
        <v>-380779.56</v>
      </c>
      <c r="W191" s="41" t="n">
        <f aca="false">M191-R191</f>
        <v>0</v>
      </c>
      <c r="X191" s="41" t="n">
        <f aca="false">N191-S191</f>
        <v>0</v>
      </c>
      <c r="Y191" s="41" t="n">
        <f aca="false">O191-T191</f>
        <v>0</v>
      </c>
      <c r="Z191" s="38" t="s">
        <v>441</v>
      </c>
      <c r="AA191" s="38" t="s">
        <v>369</v>
      </c>
      <c r="AB191" s="38" t="s">
        <v>369</v>
      </c>
      <c r="AC191" s="39" t="s">
        <v>243</v>
      </c>
    </row>
    <row r="192" customFormat="false" ht="15" hidden="false" customHeight="false" outlineLevel="0" collapsed="false">
      <c r="A192" s="38" t="s">
        <v>236</v>
      </c>
      <c r="B192" s="40" t="n">
        <v>43009</v>
      </c>
      <c r="C192" s="40" t="n">
        <v>43009</v>
      </c>
      <c r="D192" s="38" t="s">
        <v>237</v>
      </c>
      <c r="E192" s="39" t="s">
        <v>504</v>
      </c>
      <c r="F192" s="39" t="s">
        <v>460</v>
      </c>
      <c r="G192" s="38" t="s">
        <v>319</v>
      </c>
      <c r="H192" s="38" t="s">
        <v>241</v>
      </c>
      <c r="I192" s="41" t="n">
        <v>18</v>
      </c>
      <c r="J192" s="38" t="s">
        <v>369</v>
      </c>
      <c r="K192" s="39"/>
      <c r="L192" s="39"/>
      <c r="M192" s="39"/>
      <c r="N192" s="39"/>
      <c r="O192" s="39"/>
      <c r="P192" s="41" t="n">
        <v>232842</v>
      </c>
      <c r="Q192" s="41" t="n">
        <v>0</v>
      </c>
      <c r="R192" s="41" t="n">
        <v>20955.78</v>
      </c>
      <c r="S192" s="41" t="n">
        <v>20955.78</v>
      </c>
      <c r="T192" s="41" t="n">
        <v>0</v>
      </c>
      <c r="U192" s="41" t="n">
        <f aca="false">K192-P192</f>
        <v>-232842</v>
      </c>
      <c r="V192" s="41" t="n">
        <f aca="false">L192-Q192</f>
        <v>0</v>
      </c>
      <c r="W192" s="41" t="n">
        <f aca="false">M192-R192</f>
        <v>-20955.78</v>
      </c>
      <c r="X192" s="41" t="n">
        <f aca="false">N192-S192</f>
        <v>-20955.78</v>
      </c>
      <c r="Y192" s="41" t="n">
        <f aca="false">O192-T192</f>
        <v>0</v>
      </c>
      <c r="Z192" s="38" t="s">
        <v>370</v>
      </c>
      <c r="AA192" s="38" t="s">
        <v>241</v>
      </c>
      <c r="AB192" s="38" t="s">
        <v>369</v>
      </c>
      <c r="AC192" s="39" t="s">
        <v>243</v>
      </c>
    </row>
    <row r="193" customFormat="false" ht="15" hidden="false" customHeight="false" outlineLevel="0" collapsed="false">
      <c r="A193" s="38" t="s">
        <v>236</v>
      </c>
      <c r="B193" s="40" t="n">
        <v>43009</v>
      </c>
      <c r="C193" s="40" t="n">
        <v>43009</v>
      </c>
      <c r="D193" s="38" t="s">
        <v>237</v>
      </c>
      <c r="E193" s="39" t="s">
        <v>540</v>
      </c>
      <c r="F193" s="39" t="s">
        <v>455</v>
      </c>
      <c r="G193" s="38" t="s">
        <v>319</v>
      </c>
      <c r="H193" s="38" t="s">
        <v>241</v>
      </c>
      <c r="I193" s="41" t="n">
        <v>18</v>
      </c>
      <c r="J193" s="38" t="s">
        <v>369</v>
      </c>
      <c r="K193" s="39"/>
      <c r="L193" s="39"/>
      <c r="M193" s="39"/>
      <c r="N193" s="39"/>
      <c r="O193" s="39"/>
      <c r="P193" s="41" t="n">
        <v>9459.38</v>
      </c>
      <c r="Q193" s="41" t="n">
        <v>0</v>
      </c>
      <c r="R193" s="41" t="n">
        <v>851.34</v>
      </c>
      <c r="S193" s="41" t="n">
        <v>851.34</v>
      </c>
      <c r="T193" s="41" t="n">
        <v>0</v>
      </c>
      <c r="U193" s="41" t="n">
        <f aca="false">K193-P193</f>
        <v>-9459.38</v>
      </c>
      <c r="V193" s="41" t="n">
        <f aca="false">L193-Q193</f>
        <v>0</v>
      </c>
      <c r="W193" s="41" t="n">
        <f aca="false">M193-R193</f>
        <v>-851.34</v>
      </c>
      <c r="X193" s="41" t="n">
        <f aca="false">N193-S193</f>
        <v>-851.34</v>
      </c>
      <c r="Y193" s="41" t="n">
        <f aca="false">O193-T193</f>
        <v>0</v>
      </c>
      <c r="Z193" s="38" t="s">
        <v>370</v>
      </c>
      <c r="AA193" s="38" t="s">
        <v>241</v>
      </c>
      <c r="AB193" s="38" t="s">
        <v>369</v>
      </c>
      <c r="AC193" s="39" t="s">
        <v>243</v>
      </c>
    </row>
    <row r="194" customFormat="false" ht="15" hidden="false" customHeight="false" outlineLevel="0" collapsed="false">
      <c r="A194" s="38" t="s">
        <v>236</v>
      </c>
      <c r="B194" s="40" t="n">
        <v>43009</v>
      </c>
      <c r="C194" s="40" t="n">
        <v>43009</v>
      </c>
      <c r="D194" s="38" t="s">
        <v>237</v>
      </c>
      <c r="E194" s="39" t="s">
        <v>541</v>
      </c>
      <c r="F194" s="39" t="s">
        <v>542</v>
      </c>
      <c r="G194" s="38" t="s">
        <v>319</v>
      </c>
      <c r="H194" s="38" t="s">
        <v>241</v>
      </c>
      <c r="I194" s="41" t="n">
        <v>12</v>
      </c>
      <c r="J194" s="38" t="s">
        <v>369</v>
      </c>
      <c r="K194" s="39"/>
      <c r="L194" s="39"/>
      <c r="M194" s="39"/>
      <c r="N194" s="39"/>
      <c r="O194" s="39"/>
      <c r="P194" s="41" t="n">
        <v>50571.97</v>
      </c>
      <c r="Q194" s="41" t="n">
        <v>0</v>
      </c>
      <c r="R194" s="41" t="n">
        <v>3034.32</v>
      </c>
      <c r="S194" s="41" t="n">
        <v>3034.32</v>
      </c>
      <c r="T194" s="41" t="n">
        <v>0</v>
      </c>
      <c r="U194" s="41" t="n">
        <f aca="false">K194-P194</f>
        <v>-50571.97</v>
      </c>
      <c r="V194" s="41" t="n">
        <f aca="false">L194-Q194</f>
        <v>0</v>
      </c>
      <c r="W194" s="41" t="n">
        <f aca="false">M194-R194</f>
        <v>-3034.32</v>
      </c>
      <c r="X194" s="41" t="n">
        <f aca="false">N194-S194</f>
        <v>-3034.32</v>
      </c>
      <c r="Y194" s="41" t="n">
        <f aca="false">O194-T194</f>
        <v>0</v>
      </c>
      <c r="Z194" s="38" t="s">
        <v>370</v>
      </c>
      <c r="AA194" s="38" t="s">
        <v>241</v>
      </c>
      <c r="AB194" s="38" t="s">
        <v>369</v>
      </c>
      <c r="AC194" s="39" t="s">
        <v>243</v>
      </c>
    </row>
    <row r="195" customFormat="false" ht="15" hidden="false" customHeight="false" outlineLevel="0" collapsed="false">
      <c r="A195" s="38" t="s">
        <v>236</v>
      </c>
      <c r="B195" s="40" t="n">
        <v>43009</v>
      </c>
      <c r="C195" s="40" t="n">
        <v>43009</v>
      </c>
      <c r="D195" s="38" t="s">
        <v>237</v>
      </c>
      <c r="E195" s="39" t="s">
        <v>543</v>
      </c>
      <c r="F195" s="39" t="s">
        <v>245</v>
      </c>
      <c r="G195" s="38" t="s">
        <v>319</v>
      </c>
      <c r="H195" s="38" t="s">
        <v>241</v>
      </c>
      <c r="I195" s="41" t="n">
        <v>5</v>
      </c>
      <c r="J195" s="38" t="s">
        <v>369</v>
      </c>
      <c r="K195" s="39"/>
      <c r="L195" s="39"/>
      <c r="M195" s="39"/>
      <c r="N195" s="39"/>
      <c r="O195" s="39"/>
      <c r="P195" s="41" t="n">
        <v>5499.2</v>
      </c>
      <c r="Q195" s="41" t="n">
        <v>0</v>
      </c>
      <c r="R195" s="41" t="n">
        <v>137.48</v>
      </c>
      <c r="S195" s="41" t="n">
        <v>137.48</v>
      </c>
      <c r="T195" s="41" t="n">
        <v>0</v>
      </c>
      <c r="U195" s="41" t="n">
        <f aca="false">K195-P195</f>
        <v>-5499.2</v>
      </c>
      <c r="V195" s="41" t="n">
        <f aca="false">L195-Q195</f>
        <v>0</v>
      </c>
      <c r="W195" s="41" t="n">
        <f aca="false">M195-R195</f>
        <v>-137.48</v>
      </c>
      <c r="X195" s="41" t="n">
        <f aca="false">N195-S195</f>
        <v>-137.48</v>
      </c>
      <c r="Y195" s="41" t="n">
        <f aca="false">O195-T195</f>
        <v>0</v>
      </c>
      <c r="Z195" s="38" t="s">
        <v>370</v>
      </c>
      <c r="AA195" s="38" t="s">
        <v>241</v>
      </c>
      <c r="AB195" s="38" t="s">
        <v>369</v>
      </c>
      <c r="AC195" s="39" t="s">
        <v>243</v>
      </c>
    </row>
    <row r="196" customFormat="false" ht="15" hidden="false" customHeight="false" outlineLevel="0" collapsed="false">
      <c r="A196" s="38" t="s">
        <v>236</v>
      </c>
      <c r="B196" s="40" t="n">
        <v>43009</v>
      </c>
      <c r="C196" s="40" t="n">
        <v>43009</v>
      </c>
      <c r="D196" s="38" t="s">
        <v>237</v>
      </c>
      <c r="E196" s="39" t="s">
        <v>543</v>
      </c>
      <c r="F196" s="39" t="s">
        <v>245</v>
      </c>
      <c r="G196" s="38" t="s">
        <v>319</v>
      </c>
      <c r="H196" s="38" t="s">
        <v>241</v>
      </c>
      <c r="I196" s="41" t="n">
        <v>12</v>
      </c>
      <c r="J196" s="38" t="s">
        <v>369</v>
      </c>
      <c r="K196" s="39"/>
      <c r="L196" s="39"/>
      <c r="M196" s="39"/>
      <c r="N196" s="39"/>
      <c r="O196" s="39"/>
      <c r="P196" s="41" t="n">
        <v>21706.83</v>
      </c>
      <c r="Q196" s="41" t="n">
        <v>0</v>
      </c>
      <c r="R196" s="41" t="n">
        <v>1302.41</v>
      </c>
      <c r="S196" s="41" t="n">
        <v>1302.41</v>
      </c>
      <c r="T196" s="41" t="n">
        <v>0</v>
      </c>
      <c r="U196" s="41" t="n">
        <f aca="false">K196-P196</f>
        <v>-21706.83</v>
      </c>
      <c r="V196" s="41" t="n">
        <f aca="false">L196-Q196</f>
        <v>0</v>
      </c>
      <c r="W196" s="41" t="n">
        <f aca="false">M196-R196</f>
        <v>-1302.41</v>
      </c>
      <c r="X196" s="41" t="n">
        <f aca="false">N196-S196</f>
        <v>-1302.41</v>
      </c>
      <c r="Y196" s="41" t="n">
        <f aca="false">O196-T196</f>
        <v>0</v>
      </c>
      <c r="Z196" s="38" t="s">
        <v>370</v>
      </c>
      <c r="AA196" s="38" t="s">
        <v>241</v>
      </c>
      <c r="AB196" s="38" t="s">
        <v>369</v>
      </c>
      <c r="AC196" s="39" t="s">
        <v>243</v>
      </c>
    </row>
    <row r="197" customFormat="false" ht="15" hidden="false" customHeight="false" outlineLevel="0" collapsed="false">
      <c r="A197" s="38" t="s">
        <v>236</v>
      </c>
      <c r="B197" s="40" t="n">
        <v>43009</v>
      </c>
      <c r="C197" s="40" t="n">
        <v>43009</v>
      </c>
      <c r="D197" s="38" t="s">
        <v>237</v>
      </c>
      <c r="E197" s="39" t="s">
        <v>543</v>
      </c>
      <c r="F197" s="39" t="s">
        <v>245</v>
      </c>
      <c r="G197" s="38" t="s">
        <v>319</v>
      </c>
      <c r="H197" s="38" t="s">
        <v>241</v>
      </c>
      <c r="I197" s="41" t="n">
        <v>18</v>
      </c>
      <c r="J197" s="38" t="s">
        <v>369</v>
      </c>
      <c r="K197" s="39"/>
      <c r="L197" s="39"/>
      <c r="M197" s="39"/>
      <c r="N197" s="39"/>
      <c r="O197" s="39"/>
      <c r="P197" s="41" t="n">
        <v>572</v>
      </c>
      <c r="Q197" s="41" t="n">
        <v>0</v>
      </c>
      <c r="R197" s="41" t="n">
        <v>51.48</v>
      </c>
      <c r="S197" s="41" t="n">
        <v>51.48</v>
      </c>
      <c r="T197" s="41" t="n">
        <v>0</v>
      </c>
      <c r="U197" s="41" t="n">
        <f aca="false">K197-P197</f>
        <v>-572</v>
      </c>
      <c r="V197" s="41" t="n">
        <f aca="false">L197-Q197</f>
        <v>0</v>
      </c>
      <c r="W197" s="41" t="n">
        <f aca="false">M197-R197</f>
        <v>-51.48</v>
      </c>
      <c r="X197" s="41" t="n">
        <f aca="false">N197-S197</f>
        <v>-51.48</v>
      </c>
      <c r="Y197" s="41" t="n">
        <f aca="false">O197-T197</f>
        <v>0</v>
      </c>
      <c r="Z197" s="38" t="s">
        <v>370</v>
      </c>
      <c r="AA197" s="38" t="s">
        <v>241</v>
      </c>
      <c r="AB197" s="38" t="s">
        <v>369</v>
      </c>
      <c r="AC197" s="39" t="s">
        <v>243</v>
      </c>
    </row>
    <row r="198" customFormat="false" ht="15" hidden="false" customHeight="false" outlineLevel="0" collapsed="false">
      <c r="A198" s="38" t="s">
        <v>236</v>
      </c>
      <c r="B198" s="40" t="n">
        <v>43009</v>
      </c>
      <c r="C198" s="40" t="n">
        <v>43009</v>
      </c>
      <c r="D198" s="38" t="s">
        <v>237</v>
      </c>
      <c r="E198" s="39" t="s">
        <v>367</v>
      </c>
      <c r="F198" s="39" t="s">
        <v>368</v>
      </c>
      <c r="G198" s="38" t="s">
        <v>319</v>
      </c>
      <c r="H198" s="38" t="s">
        <v>241</v>
      </c>
      <c r="I198" s="41" t="n">
        <v>12</v>
      </c>
      <c r="J198" s="38" t="s">
        <v>369</v>
      </c>
      <c r="K198" s="39"/>
      <c r="L198" s="39"/>
      <c r="M198" s="39"/>
      <c r="N198" s="39"/>
      <c r="O198" s="39"/>
      <c r="P198" s="41" t="n">
        <v>740171.25</v>
      </c>
      <c r="Q198" s="41" t="n">
        <v>0</v>
      </c>
      <c r="R198" s="41" t="n">
        <v>44409.36</v>
      </c>
      <c r="S198" s="41" t="n">
        <v>44409.36</v>
      </c>
      <c r="T198" s="41" t="n">
        <v>0</v>
      </c>
      <c r="U198" s="41" t="n">
        <f aca="false">K198-P198</f>
        <v>-740171.25</v>
      </c>
      <c r="V198" s="41" t="n">
        <f aca="false">L198-Q198</f>
        <v>0</v>
      </c>
      <c r="W198" s="41" t="n">
        <f aca="false">M198-R198</f>
        <v>-44409.36</v>
      </c>
      <c r="X198" s="41" t="n">
        <f aca="false">N198-S198</f>
        <v>-44409.36</v>
      </c>
      <c r="Y198" s="41" t="n">
        <f aca="false">O198-T198</f>
        <v>0</v>
      </c>
      <c r="Z198" s="38" t="s">
        <v>370</v>
      </c>
      <c r="AA198" s="38" t="s">
        <v>241</v>
      </c>
      <c r="AB198" s="38" t="s">
        <v>369</v>
      </c>
      <c r="AC198" s="39" t="s">
        <v>243</v>
      </c>
    </row>
    <row r="199" customFormat="false" ht="15" hidden="false" customHeight="false" outlineLevel="0" collapsed="false">
      <c r="A199" s="38" t="s">
        <v>236</v>
      </c>
      <c r="B199" s="40" t="n">
        <v>43009</v>
      </c>
      <c r="C199" s="40" t="n">
        <v>43009</v>
      </c>
      <c r="D199" s="38" t="s">
        <v>237</v>
      </c>
      <c r="E199" s="39" t="s">
        <v>371</v>
      </c>
      <c r="F199" s="39" t="s">
        <v>372</v>
      </c>
      <c r="G199" s="38" t="s">
        <v>319</v>
      </c>
      <c r="H199" s="38" t="s">
        <v>241</v>
      </c>
      <c r="I199" s="41" t="n">
        <v>18</v>
      </c>
      <c r="J199" s="38" t="s">
        <v>369</v>
      </c>
      <c r="K199" s="39"/>
      <c r="L199" s="39"/>
      <c r="M199" s="39"/>
      <c r="N199" s="39"/>
      <c r="O199" s="39"/>
      <c r="P199" s="41" t="n">
        <v>70167.85</v>
      </c>
      <c r="Q199" s="41" t="n">
        <v>0</v>
      </c>
      <c r="R199" s="41" t="n">
        <v>6315.11</v>
      </c>
      <c r="S199" s="41" t="n">
        <v>6315.11</v>
      </c>
      <c r="T199" s="41" t="n">
        <v>0</v>
      </c>
      <c r="U199" s="41" t="n">
        <f aca="false">K199-P199</f>
        <v>-70167.85</v>
      </c>
      <c r="V199" s="41" t="n">
        <f aca="false">L199-Q199</f>
        <v>0</v>
      </c>
      <c r="W199" s="41" t="n">
        <f aca="false">M199-R199</f>
        <v>-6315.11</v>
      </c>
      <c r="X199" s="41" t="n">
        <f aca="false">N199-S199</f>
        <v>-6315.11</v>
      </c>
      <c r="Y199" s="41" t="n">
        <f aca="false">O199-T199</f>
        <v>0</v>
      </c>
      <c r="Z199" s="38" t="s">
        <v>370</v>
      </c>
      <c r="AA199" s="38" t="s">
        <v>241</v>
      </c>
      <c r="AB199" s="38" t="s">
        <v>369</v>
      </c>
      <c r="AC199" s="39" t="s">
        <v>243</v>
      </c>
    </row>
    <row r="200" customFormat="false" ht="15" hidden="false" customHeight="false" outlineLevel="0" collapsed="false">
      <c r="A200" s="38" t="s">
        <v>236</v>
      </c>
      <c r="B200" s="40" t="n">
        <v>43009</v>
      </c>
      <c r="C200" s="40" t="n">
        <v>43009</v>
      </c>
      <c r="D200" s="38" t="s">
        <v>237</v>
      </c>
      <c r="E200" s="39" t="s">
        <v>373</v>
      </c>
      <c r="F200" s="39" t="s">
        <v>331</v>
      </c>
      <c r="G200" s="38" t="s">
        <v>319</v>
      </c>
      <c r="H200" s="38" t="s">
        <v>241</v>
      </c>
      <c r="I200" s="41" t="n">
        <v>5</v>
      </c>
      <c r="J200" s="38" t="s">
        <v>369</v>
      </c>
      <c r="K200" s="39"/>
      <c r="L200" s="39"/>
      <c r="M200" s="39"/>
      <c r="N200" s="39"/>
      <c r="O200" s="39"/>
      <c r="P200" s="41" t="n">
        <v>26400</v>
      </c>
      <c r="Q200" s="41" t="n">
        <v>0</v>
      </c>
      <c r="R200" s="41" t="n">
        <v>660</v>
      </c>
      <c r="S200" s="41" t="n">
        <v>660</v>
      </c>
      <c r="T200" s="41" t="n">
        <v>0</v>
      </c>
      <c r="U200" s="41" t="n">
        <f aca="false">K200-P200</f>
        <v>-26400</v>
      </c>
      <c r="V200" s="41" t="n">
        <f aca="false">L200-Q200</f>
        <v>0</v>
      </c>
      <c r="W200" s="41" t="n">
        <f aca="false">M200-R200</f>
        <v>-660</v>
      </c>
      <c r="X200" s="41" t="n">
        <f aca="false">N200-S200</f>
        <v>-660</v>
      </c>
      <c r="Y200" s="41" t="n">
        <f aca="false">O200-T200</f>
        <v>0</v>
      </c>
      <c r="Z200" s="38" t="s">
        <v>370</v>
      </c>
      <c r="AA200" s="38" t="s">
        <v>241</v>
      </c>
      <c r="AB200" s="38" t="s">
        <v>369</v>
      </c>
      <c r="AC200" s="39" t="s">
        <v>243</v>
      </c>
    </row>
    <row r="201" customFormat="false" ht="15" hidden="false" customHeight="false" outlineLevel="0" collapsed="false">
      <c r="A201" s="38" t="s">
        <v>236</v>
      </c>
      <c r="B201" s="40" t="n">
        <v>43009</v>
      </c>
      <c r="C201" s="40" t="n">
        <v>43009</v>
      </c>
      <c r="D201" s="38" t="s">
        <v>237</v>
      </c>
      <c r="E201" s="39" t="s">
        <v>376</v>
      </c>
      <c r="F201" s="39" t="s">
        <v>377</v>
      </c>
      <c r="G201" s="38" t="s">
        <v>319</v>
      </c>
      <c r="H201" s="38" t="s">
        <v>241</v>
      </c>
      <c r="I201" s="41" t="n">
        <v>5</v>
      </c>
      <c r="J201" s="38" t="s">
        <v>369</v>
      </c>
      <c r="K201" s="39"/>
      <c r="L201" s="39"/>
      <c r="M201" s="39"/>
      <c r="N201" s="39"/>
      <c r="O201" s="39"/>
      <c r="P201" s="41" t="n">
        <v>12400</v>
      </c>
      <c r="Q201" s="41" t="n">
        <v>0</v>
      </c>
      <c r="R201" s="41" t="n">
        <v>310</v>
      </c>
      <c r="S201" s="41" t="n">
        <v>310</v>
      </c>
      <c r="T201" s="41" t="n">
        <v>0</v>
      </c>
      <c r="U201" s="41" t="n">
        <f aca="false">K201-P201</f>
        <v>-12400</v>
      </c>
      <c r="V201" s="41" t="n">
        <f aca="false">L201-Q201</f>
        <v>0</v>
      </c>
      <c r="W201" s="41" t="n">
        <f aca="false">M201-R201</f>
        <v>-310</v>
      </c>
      <c r="X201" s="41" t="n">
        <f aca="false">N201-S201</f>
        <v>-310</v>
      </c>
      <c r="Y201" s="41" t="n">
        <f aca="false">O201-T201</f>
        <v>0</v>
      </c>
      <c r="Z201" s="38" t="s">
        <v>370</v>
      </c>
      <c r="AA201" s="38" t="s">
        <v>241</v>
      </c>
      <c r="AB201" s="38" t="s">
        <v>369</v>
      </c>
      <c r="AC201" s="39" t="s">
        <v>243</v>
      </c>
    </row>
    <row r="202" customFormat="false" ht="15" hidden="false" customHeight="false" outlineLevel="0" collapsed="false">
      <c r="A202" s="38" t="s">
        <v>236</v>
      </c>
      <c r="B202" s="40" t="n">
        <v>43009</v>
      </c>
      <c r="C202" s="40" t="n">
        <v>43009</v>
      </c>
      <c r="D202" s="38" t="s">
        <v>237</v>
      </c>
      <c r="E202" s="39" t="s">
        <v>443</v>
      </c>
      <c r="F202" s="39" t="s">
        <v>444</v>
      </c>
      <c r="G202" s="38" t="s">
        <v>319</v>
      </c>
      <c r="H202" s="38" t="s">
        <v>241</v>
      </c>
      <c r="I202" s="41" t="n">
        <v>28</v>
      </c>
      <c r="J202" s="38" t="s">
        <v>369</v>
      </c>
      <c r="K202" s="39"/>
      <c r="L202" s="39"/>
      <c r="M202" s="39"/>
      <c r="N202" s="39"/>
      <c r="O202" s="39"/>
      <c r="P202" s="41" t="n">
        <v>6768</v>
      </c>
      <c r="Q202" s="41" t="n">
        <v>0</v>
      </c>
      <c r="R202" s="41" t="n">
        <v>947.52</v>
      </c>
      <c r="S202" s="41" t="n">
        <v>947.52</v>
      </c>
      <c r="T202" s="41" t="n">
        <v>0</v>
      </c>
      <c r="U202" s="41" t="n">
        <f aca="false">K202-P202</f>
        <v>-6768</v>
      </c>
      <c r="V202" s="41" t="n">
        <f aca="false">L202-Q202</f>
        <v>0</v>
      </c>
      <c r="W202" s="41" t="n">
        <f aca="false">M202-R202</f>
        <v>-947.52</v>
      </c>
      <c r="X202" s="41" t="n">
        <f aca="false">N202-S202</f>
        <v>-947.52</v>
      </c>
      <c r="Y202" s="41" t="n">
        <f aca="false">O202-T202</f>
        <v>0</v>
      </c>
      <c r="Z202" s="38" t="s">
        <v>370</v>
      </c>
      <c r="AA202" s="38" t="s">
        <v>241</v>
      </c>
      <c r="AB202" s="38" t="s">
        <v>369</v>
      </c>
      <c r="AC202" s="39" t="s">
        <v>243</v>
      </c>
    </row>
    <row r="203" customFormat="false" ht="15" hidden="false" customHeight="false" outlineLevel="0" collapsed="false">
      <c r="A203" s="38" t="s">
        <v>236</v>
      </c>
      <c r="B203" s="40" t="n">
        <v>43009</v>
      </c>
      <c r="C203" s="40" t="n">
        <v>43009</v>
      </c>
      <c r="D203" s="38" t="s">
        <v>237</v>
      </c>
      <c r="E203" s="39" t="s">
        <v>445</v>
      </c>
      <c r="F203" s="39" t="s">
        <v>446</v>
      </c>
      <c r="G203" s="38" t="s">
        <v>319</v>
      </c>
      <c r="H203" s="38" t="s">
        <v>241</v>
      </c>
      <c r="I203" s="41" t="n">
        <v>18</v>
      </c>
      <c r="J203" s="38" t="s">
        <v>369</v>
      </c>
      <c r="K203" s="39"/>
      <c r="L203" s="39"/>
      <c r="M203" s="39"/>
      <c r="N203" s="39"/>
      <c r="O203" s="39"/>
      <c r="P203" s="41" t="n">
        <v>287204</v>
      </c>
      <c r="Q203" s="41" t="n">
        <v>0</v>
      </c>
      <c r="R203" s="41" t="n">
        <v>25848.36</v>
      </c>
      <c r="S203" s="41" t="n">
        <v>25848.36</v>
      </c>
      <c r="T203" s="41" t="n">
        <v>0</v>
      </c>
      <c r="U203" s="41" t="n">
        <f aca="false">K203-P203</f>
        <v>-287204</v>
      </c>
      <c r="V203" s="41" t="n">
        <f aca="false">L203-Q203</f>
        <v>0</v>
      </c>
      <c r="W203" s="41" t="n">
        <f aca="false">M203-R203</f>
        <v>-25848.36</v>
      </c>
      <c r="X203" s="41" t="n">
        <f aca="false">N203-S203</f>
        <v>-25848.36</v>
      </c>
      <c r="Y203" s="41" t="n">
        <f aca="false">O203-T203</f>
        <v>0</v>
      </c>
      <c r="Z203" s="38" t="s">
        <v>370</v>
      </c>
      <c r="AA203" s="38" t="s">
        <v>241</v>
      </c>
      <c r="AB203" s="38" t="s">
        <v>369</v>
      </c>
      <c r="AC203" s="39" t="s">
        <v>243</v>
      </c>
    </row>
    <row r="204" customFormat="false" ht="15" hidden="false" customHeight="false" outlineLevel="0" collapsed="false">
      <c r="A204" s="38" t="s">
        <v>236</v>
      </c>
      <c r="B204" s="40" t="n">
        <v>43009</v>
      </c>
      <c r="C204" s="40" t="n">
        <v>43009</v>
      </c>
      <c r="D204" s="38" t="s">
        <v>237</v>
      </c>
      <c r="E204" s="39" t="s">
        <v>378</v>
      </c>
      <c r="F204" s="39" t="s">
        <v>379</v>
      </c>
      <c r="G204" s="38" t="s">
        <v>319</v>
      </c>
      <c r="H204" s="38" t="s">
        <v>241</v>
      </c>
      <c r="I204" s="41" t="n">
        <v>12</v>
      </c>
      <c r="J204" s="38" t="s">
        <v>369</v>
      </c>
      <c r="K204" s="39"/>
      <c r="L204" s="39"/>
      <c r="M204" s="39"/>
      <c r="N204" s="39"/>
      <c r="O204" s="39"/>
      <c r="P204" s="41" t="n">
        <v>23620</v>
      </c>
      <c r="Q204" s="41" t="n">
        <v>0</v>
      </c>
      <c r="R204" s="41" t="n">
        <v>1417.2</v>
      </c>
      <c r="S204" s="41" t="n">
        <v>1417.2</v>
      </c>
      <c r="T204" s="41" t="n">
        <v>0</v>
      </c>
      <c r="U204" s="41" t="n">
        <f aca="false">K204-P204</f>
        <v>-23620</v>
      </c>
      <c r="V204" s="41" t="n">
        <f aca="false">L204-Q204</f>
        <v>0</v>
      </c>
      <c r="W204" s="41" t="n">
        <f aca="false">M204-R204</f>
        <v>-1417.2</v>
      </c>
      <c r="X204" s="41" t="n">
        <f aca="false">N204-S204</f>
        <v>-1417.2</v>
      </c>
      <c r="Y204" s="41" t="n">
        <f aca="false">O204-T204</f>
        <v>0</v>
      </c>
      <c r="Z204" s="38" t="s">
        <v>370</v>
      </c>
      <c r="AA204" s="38" t="s">
        <v>241</v>
      </c>
      <c r="AB204" s="38" t="s">
        <v>369</v>
      </c>
      <c r="AC204" s="39" t="s">
        <v>243</v>
      </c>
    </row>
    <row r="205" customFormat="false" ht="15" hidden="false" customHeight="false" outlineLevel="0" collapsed="false">
      <c r="A205" s="38" t="s">
        <v>236</v>
      </c>
      <c r="B205" s="40" t="n">
        <v>43009</v>
      </c>
      <c r="C205" s="40" t="n">
        <v>43009</v>
      </c>
      <c r="D205" s="38" t="s">
        <v>237</v>
      </c>
      <c r="E205" s="39" t="s">
        <v>382</v>
      </c>
      <c r="F205" s="39" t="s">
        <v>383</v>
      </c>
      <c r="G205" s="38" t="s">
        <v>319</v>
      </c>
      <c r="H205" s="38" t="s">
        <v>241</v>
      </c>
      <c r="I205" s="41" t="n">
        <v>18</v>
      </c>
      <c r="J205" s="38" t="s">
        <v>369</v>
      </c>
      <c r="K205" s="39"/>
      <c r="L205" s="39"/>
      <c r="M205" s="39"/>
      <c r="N205" s="39"/>
      <c r="O205" s="39"/>
      <c r="P205" s="41" t="n">
        <v>13030</v>
      </c>
      <c r="Q205" s="41" t="n">
        <v>0</v>
      </c>
      <c r="R205" s="41" t="n">
        <v>1172.7</v>
      </c>
      <c r="S205" s="41" t="n">
        <v>1172.7</v>
      </c>
      <c r="T205" s="41" t="n">
        <v>0</v>
      </c>
      <c r="U205" s="41" t="n">
        <f aca="false">K205-P205</f>
        <v>-13030</v>
      </c>
      <c r="V205" s="41" t="n">
        <f aca="false">L205-Q205</f>
        <v>0</v>
      </c>
      <c r="W205" s="41" t="n">
        <f aca="false">M205-R205</f>
        <v>-1172.7</v>
      </c>
      <c r="X205" s="41" t="n">
        <f aca="false">N205-S205</f>
        <v>-1172.7</v>
      </c>
      <c r="Y205" s="41" t="n">
        <f aca="false">O205-T205</f>
        <v>0</v>
      </c>
      <c r="Z205" s="38" t="s">
        <v>370</v>
      </c>
      <c r="AA205" s="38" t="s">
        <v>241</v>
      </c>
      <c r="AB205" s="38" t="s">
        <v>369</v>
      </c>
      <c r="AC205" s="39" t="s">
        <v>243</v>
      </c>
    </row>
    <row r="206" customFormat="false" ht="15" hidden="false" customHeight="false" outlineLevel="0" collapsed="false">
      <c r="A206" s="38" t="s">
        <v>236</v>
      </c>
      <c r="B206" s="40" t="n">
        <v>43009</v>
      </c>
      <c r="C206" s="40" t="n">
        <v>43009</v>
      </c>
      <c r="D206" s="38" t="s">
        <v>237</v>
      </c>
      <c r="E206" s="39" t="s">
        <v>382</v>
      </c>
      <c r="F206" s="39" t="s">
        <v>383</v>
      </c>
      <c r="G206" s="38" t="s">
        <v>319</v>
      </c>
      <c r="H206" s="38" t="s">
        <v>241</v>
      </c>
      <c r="I206" s="41" t="n">
        <v>28</v>
      </c>
      <c r="J206" s="38" t="s">
        <v>369</v>
      </c>
      <c r="K206" s="39"/>
      <c r="L206" s="39"/>
      <c r="M206" s="39"/>
      <c r="N206" s="39"/>
      <c r="O206" s="39"/>
      <c r="P206" s="41" t="n">
        <v>8880</v>
      </c>
      <c r="Q206" s="41" t="n">
        <v>0</v>
      </c>
      <c r="R206" s="41" t="n">
        <v>1243.2</v>
      </c>
      <c r="S206" s="41" t="n">
        <v>1243.2</v>
      </c>
      <c r="T206" s="41" t="n">
        <v>0</v>
      </c>
      <c r="U206" s="41" t="n">
        <f aca="false">K206-P206</f>
        <v>-8880</v>
      </c>
      <c r="V206" s="41" t="n">
        <f aca="false">L206-Q206</f>
        <v>0</v>
      </c>
      <c r="W206" s="41" t="n">
        <f aca="false">M206-R206</f>
        <v>-1243.2</v>
      </c>
      <c r="X206" s="41" t="n">
        <f aca="false">N206-S206</f>
        <v>-1243.2</v>
      </c>
      <c r="Y206" s="41" t="n">
        <f aca="false">O206-T206</f>
        <v>0</v>
      </c>
      <c r="Z206" s="38" t="s">
        <v>370</v>
      </c>
      <c r="AA206" s="38" t="s">
        <v>241</v>
      </c>
      <c r="AB206" s="38" t="s">
        <v>369</v>
      </c>
      <c r="AC206" s="39" t="s">
        <v>243</v>
      </c>
    </row>
    <row r="207" customFormat="false" ht="15" hidden="false" customHeight="false" outlineLevel="0" collapsed="false">
      <c r="A207" s="38" t="s">
        <v>236</v>
      </c>
      <c r="B207" s="40" t="n">
        <v>43009</v>
      </c>
      <c r="C207" s="40" t="n">
        <v>43009</v>
      </c>
      <c r="D207" s="38" t="s">
        <v>237</v>
      </c>
      <c r="E207" s="39" t="s">
        <v>386</v>
      </c>
      <c r="F207" s="39" t="s">
        <v>387</v>
      </c>
      <c r="G207" s="38" t="s">
        <v>319</v>
      </c>
      <c r="H207" s="38" t="s">
        <v>241</v>
      </c>
      <c r="I207" s="41" t="n">
        <v>18</v>
      </c>
      <c r="J207" s="38" t="s">
        <v>369</v>
      </c>
      <c r="K207" s="39"/>
      <c r="L207" s="39"/>
      <c r="M207" s="39"/>
      <c r="N207" s="39"/>
      <c r="O207" s="39"/>
      <c r="P207" s="41" t="n">
        <v>824</v>
      </c>
      <c r="Q207" s="41" t="n">
        <v>0</v>
      </c>
      <c r="R207" s="41" t="n">
        <v>74.15</v>
      </c>
      <c r="S207" s="41" t="n">
        <v>74.15</v>
      </c>
      <c r="T207" s="41" t="n">
        <v>0</v>
      </c>
      <c r="U207" s="41" t="n">
        <f aca="false">K207-P207</f>
        <v>-824</v>
      </c>
      <c r="V207" s="41" t="n">
        <f aca="false">L207-Q207</f>
        <v>0</v>
      </c>
      <c r="W207" s="41" t="n">
        <f aca="false">M207-R207</f>
        <v>-74.15</v>
      </c>
      <c r="X207" s="41" t="n">
        <f aca="false">N207-S207</f>
        <v>-74.15</v>
      </c>
      <c r="Y207" s="41" t="n">
        <f aca="false">O207-T207</f>
        <v>0</v>
      </c>
      <c r="Z207" s="38" t="s">
        <v>370</v>
      </c>
      <c r="AA207" s="38" t="s">
        <v>241</v>
      </c>
      <c r="AB207" s="38" t="s">
        <v>369</v>
      </c>
      <c r="AC207" s="39" t="s">
        <v>243</v>
      </c>
    </row>
    <row r="208" customFormat="false" ht="15" hidden="false" customHeight="false" outlineLevel="0" collapsed="false">
      <c r="A208" s="38" t="s">
        <v>236</v>
      </c>
      <c r="B208" s="40" t="n">
        <v>43009</v>
      </c>
      <c r="C208" s="40" t="n">
        <v>43009</v>
      </c>
      <c r="D208" s="38" t="s">
        <v>237</v>
      </c>
      <c r="E208" s="39" t="s">
        <v>386</v>
      </c>
      <c r="F208" s="39" t="s">
        <v>387</v>
      </c>
      <c r="G208" s="38" t="s">
        <v>319</v>
      </c>
      <c r="H208" s="38" t="s">
        <v>241</v>
      </c>
      <c r="I208" s="41" t="n">
        <v>28</v>
      </c>
      <c r="J208" s="38" t="s">
        <v>369</v>
      </c>
      <c r="K208" s="39"/>
      <c r="L208" s="39"/>
      <c r="M208" s="39"/>
      <c r="N208" s="39"/>
      <c r="O208" s="39"/>
      <c r="P208" s="41" t="n">
        <v>114</v>
      </c>
      <c r="Q208" s="41" t="n">
        <v>0</v>
      </c>
      <c r="R208" s="41" t="n">
        <v>15.96</v>
      </c>
      <c r="S208" s="41" t="n">
        <v>15.96</v>
      </c>
      <c r="T208" s="41" t="n">
        <v>0</v>
      </c>
      <c r="U208" s="41" t="n">
        <f aca="false">K208-P208</f>
        <v>-114</v>
      </c>
      <c r="V208" s="41" t="n">
        <f aca="false">L208-Q208</f>
        <v>0</v>
      </c>
      <c r="W208" s="41" t="n">
        <f aca="false">M208-R208</f>
        <v>-15.96</v>
      </c>
      <c r="X208" s="41" t="n">
        <f aca="false">N208-S208</f>
        <v>-15.96</v>
      </c>
      <c r="Y208" s="41" t="n">
        <f aca="false">O208-T208</f>
        <v>0</v>
      </c>
      <c r="Z208" s="38" t="s">
        <v>370</v>
      </c>
      <c r="AA208" s="38" t="s">
        <v>241</v>
      </c>
      <c r="AB208" s="38" t="s">
        <v>369</v>
      </c>
      <c r="AC208" s="39" t="s">
        <v>243</v>
      </c>
    </row>
    <row r="209" customFormat="false" ht="15" hidden="false" customHeight="false" outlineLevel="0" collapsed="false">
      <c r="A209" s="38" t="s">
        <v>236</v>
      </c>
      <c r="B209" s="40" t="n">
        <v>43009</v>
      </c>
      <c r="C209" s="40" t="n">
        <v>43009</v>
      </c>
      <c r="D209" s="38" t="s">
        <v>237</v>
      </c>
      <c r="E209" s="39" t="s">
        <v>452</v>
      </c>
      <c r="F209" s="39" t="s">
        <v>453</v>
      </c>
      <c r="G209" s="38" t="s">
        <v>319</v>
      </c>
      <c r="H209" s="38" t="s">
        <v>241</v>
      </c>
      <c r="I209" s="41" t="n">
        <v>28</v>
      </c>
      <c r="J209" s="38" t="s">
        <v>369</v>
      </c>
      <c r="K209" s="39"/>
      <c r="L209" s="39"/>
      <c r="M209" s="39"/>
      <c r="N209" s="39"/>
      <c r="O209" s="39"/>
      <c r="P209" s="41" t="n">
        <v>7200</v>
      </c>
      <c r="Q209" s="41" t="n">
        <v>0</v>
      </c>
      <c r="R209" s="41" t="n">
        <v>1008</v>
      </c>
      <c r="S209" s="41" t="n">
        <v>1008</v>
      </c>
      <c r="T209" s="41" t="n">
        <v>0</v>
      </c>
      <c r="U209" s="41" t="n">
        <f aca="false">K209-P209</f>
        <v>-7200</v>
      </c>
      <c r="V209" s="41" t="n">
        <f aca="false">L209-Q209</f>
        <v>0</v>
      </c>
      <c r="W209" s="41" t="n">
        <f aca="false">M209-R209</f>
        <v>-1008</v>
      </c>
      <c r="X209" s="41" t="n">
        <f aca="false">N209-S209</f>
        <v>-1008</v>
      </c>
      <c r="Y209" s="41" t="n">
        <f aca="false">O209-T209</f>
        <v>0</v>
      </c>
      <c r="Z209" s="38" t="s">
        <v>370</v>
      </c>
      <c r="AA209" s="38" t="s">
        <v>241</v>
      </c>
      <c r="AB209" s="38" t="s">
        <v>369</v>
      </c>
      <c r="AC209" s="39" t="s">
        <v>243</v>
      </c>
    </row>
    <row r="210" customFormat="false" ht="15" hidden="false" customHeight="false" outlineLevel="0" collapsed="false">
      <c r="A210" s="38" t="s">
        <v>236</v>
      </c>
      <c r="B210" s="40" t="n">
        <v>43009</v>
      </c>
      <c r="C210" s="40" t="n">
        <v>43009</v>
      </c>
      <c r="D210" s="38" t="s">
        <v>237</v>
      </c>
      <c r="E210" s="39" t="s">
        <v>515</v>
      </c>
      <c r="F210" s="39" t="s">
        <v>516</v>
      </c>
      <c r="G210" s="38" t="s">
        <v>319</v>
      </c>
      <c r="H210" s="38" t="s">
        <v>241</v>
      </c>
      <c r="I210" s="41" t="n">
        <v>18</v>
      </c>
      <c r="J210" s="38" t="s">
        <v>369</v>
      </c>
      <c r="K210" s="39"/>
      <c r="L210" s="39"/>
      <c r="M210" s="39"/>
      <c r="N210" s="39"/>
      <c r="O210" s="39"/>
      <c r="P210" s="41" t="n">
        <v>141869.1</v>
      </c>
      <c r="Q210" s="41" t="n">
        <v>0</v>
      </c>
      <c r="R210" s="41" t="n">
        <v>12768.22</v>
      </c>
      <c r="S210" s="41" t="n">
        <v>12768.22</v>
      </c>
      <c r="T210" s="41" t="n">
        <v>0</v>
      </c>
      <c r="U210" s="41" t="n">
        <f aca="false">K210-P210</f>
        <v>-141869.1</v>
      </c>
      <c r="V210" s="41" t="n">
        <f aca="false">L210-Q210</f>
        <v>0</v>
      </c>
      <c r="W210" s="41" t="n">
        <f aca="false">M210-R210</f>
        <v>-12768.22</v>
      </c>
      <c r="X210" s="41" t="n">
        <f aca="false">N210-S210</f>
        <v>-12768.22</v>
      </c>
      <c r="Y210" s="41" t="n">
        <f aca="false">O210-T210</f>
        <v>0</v>
      </c>
      <c r="Z210" s="38" t="s">
        <v>370</v>
      </c>
      <c r="AA210" s="38" t="s">
        <v>241</v>
      </c>
      <c r="AB210" s="38" t="s">
        <v>369</v>
      </c>
      <c r="AC210" s="39" t="s">
        <v>243</v>
      </c>
    </row>
    <row r="211" customFormat="false" ht="15" hidden="false" customHeight="false" outlineLevel="0" collapsed="false">
      <c r="A211" s="38" t="s">
        <v>236</v>
      </c>
      <c r="B211" s="40" t="n">
        <v>43009</v>
      </c>
      <c r="C211" s="40" t="n">
        <v>43009</v>
      </c>
      <c r="D211" s="38" t="s">
        <v>237</v>
      </c>
      <c r="E211" s="39" t="s">
        <v>544</v>
      </c>
      <c r="F211" s="39" t="s">
        <v>545</v>
      </c>
      <c r="G211" s="38" t="s">
        <v>319</v>
      </c>
      <c r="H211" s="38" t="s">
        <v>241</v>
      </c>
      <c r="I211" s="41" t="n">
        <v>18</v>
      </c>
      <c r="J211" s="38" t="s">
        <v>369</v>
      </c>
      <c r="K211" s="39"/>
      <c r="L211" s="39"/>
      <c r="M211" s="39"/>
      <c r="N211" s="39"/>
      <c r="O211" s="39"/>
      <c r="P211" s="41" t="n">
        <v>149421.36</v>
      </c>
      <c r="Q211" s="41" t="n">
        <v>0</v>
      </c>
      <c r="R211" s="41" t="n">
        <v>13447.92</v>
      </c>
      <c r="S211" s="41" t="n">
        <v>13447.92</v>
      </c>
      <c r="T211" s="41" t="n">
        <v>0</v>
      </c>
      <c r="U211" s="41" t="n">
        <f aca="false">K211-P211</f>
        <v>-149421.36</v>
      </c>
      <c r="V211" s="41" t="n">
        <f aca="false">L211-Q211</f>
        <v>0</v>
      </c>
      <c r="W211" s="41" t="n">
        <f aca="false">M211-R211</f>
        <v>-13447.92</v>
      </c>
      <c r="X211" s="41" t="n">
        <f aca="false">N211-S211</f>
        <v>-13447.92</v>
      </c>
      <c r="Y211" s="41" t="n">
        <f aca="false">O211-T211</f>
        <v>0</v>
      </c>
      <c r="Z211" s="38" t="s">
        <v>370</v>
      </c>
      <c r="AA211" s="38" t="s">
        <v>241</v>
      </c>
      <c r="AB211" s="38" t="s">
        <v>369</v>
      </c>
      <c r="AC211" s="39" t="s">
        <v>243</v>
      </c>
    </row>
    <row r="212" customFormat="false" ht="15" hidden="false" customHeight="false" outlineLevel="0" collapsed="false">
      <c r="A212" s="38" t="s">
        <v>236</v>
      </c>
      <c r="B212" s="40" t="n">
        <v>43009</v>
      </c>
      <c r="C212" s="40" t="n">
        <v>43009</v>
      </c>
      <c r="D212" s="38" t="s">
        <v>237</v>
      </c>
      <c r="E212" s="39" t="s">
        <v>459</v>
      </c>
      <c r="F212" s="39" t="s">
        <v>460</v>
      </c>
      <c r="G212" s="38" t="s">
        <v>319</v>
      </c>
      <c r="H212" s="38" t="s">
        <v>241</v>
      </c>
      <c r="I212" s="41" t="n">
        <v>5</v>
      </c>
      <c r="J212" s="38" t="s">
        <v>369</v>
      </c>
      <c r="K212" s="39"/>
      <c r="L212" s="39"/>
      <c r="M212" s="39"/>
      <c r="N212" s="39"/>
      <c r="O212" s="39"/>
      <c r="P212" s="41" t="n">
        <v>21560</v>
      </c>
      <c r="Q212" s="41" t="n">
        <v>0</v>
      </c>
      <c r="R212" s="41" t="n">
        <v>539</v>
      </c>
      <c r="S212" s="41" t="n">
        <v>539</v>
      </c>
      <c r="T212" s="41" t="n">
        <v>0</v>
      </c>
      <c r="U212" s="41" t="n">
        <f aca="false">K212-P212</f>
        <v>-21560</v>
      </c>
      <c r="V212" s="41" t="n">
        <f aca="false">L212-Q212</f>
        <v>0</v>
      </c>
      <c r="W212" s="41" t="n">
        <f aca="false">M212-R212</f>
        <v>-539</v>
      </c>
      <c r="X212" s="41" t="n">
        <f aca="false">N212-S212</f>
        <v>-539</v>
      </c>
      <c r="Y212" s="41" t="n">
        <f aca="false">O212-T212</f>
        <v>0</v>
      </c>
      <c r="Z212" s="38" t="s">
        <v>370</v>
      </c>
      <c r="AA212" s="38" t="s">
        <v>241</v>
      </c>
      <c r="AB212" s="38" t="s">
        <v>369</v>
      </c>
      <c r="AC212" s="39" t="s">
        <v>243</v>
      </c>
    </row>
    <row r="213" customFormat="false" ht="15" hidden="false" customHeight="false" outlineLevel="0" collapsed="false">
      <c r="A213" s="38" t="s">
        <v>236</v>
      </c>
      <c r="B213" s="40" t="n">
        <v>43009</v>
      </c>
      <c r="C213" s="40" t="n">
        <v>43009</v>
      </c>
      <c r="D213" s="38" t="s">
        <v>237</v>
      </c>
      <c r="E213" s="39" t="s">
        <v>459</v>
      </c>
      <c r="F213" s="39" t="s">
        <v>460</v>
      </c>
      <c r="G213" s="38" t="s">
        <v>319</v>
      </c>
      <c r="H213" s="38" t="s">
        <v>241</v>
      </c>
      <c r="I213" s="41" t="n">
        <v>18</v>
      </c>
      <c r="J213" s="38" t="s">
        <v>369</v>
      </c>
      <c r="K213" s="39"/>
      <c r="L213" s="39"/>
      <c r="M213" s="39"/>
      <c r="N213" s="39"/>
      <c r="O213" s="39"/>
      <c r="P213" s="41" t="n">
        <v>79150</v>
      </c>
      <c r="Q213" s="41" t="n">
        <v>0</v>
      </c>
      <c r="R213" s="41" t="n">
        <v>7123.5</v>
      </c>
      <c r="S213" s="41" t="n">
        <v>7123.5</v>
      </c>
      <c r="T213" s="41" t="n">
        <v>0</v>
      </c>
      <c r="U213" s="41" t="n">
        <f aca="false">K213-P213</f>
        <v>-79150</v>
      </c>
      <c r="V213" s="41" t="n">
        <f aca="false">L213-Q213</f>
        <v>0</v>
      </c>
      <c r="W213" s="41" t="n">
        <f aca="false">M213-R213</f>
        <v>-7123.5</v>
      </c>
      <c r="X213" s="41" t="n">
        <f aca="false">N213-S213</f>
        <v>-7123.5</v>
      </c>
      <c r="Y213" s="41" t="n">
        <f aca="false">O213-T213</f>
        <v>0</v>
      </c>
      <c r="Z213" s="38" t="s">
        <v>370</v>
      </c>
      <c r="AA213" s="38" t="s">
        <v>241</v>
      </c>
      <c r="AB213" s="38" t="s">
        <v>369</v>
      </c>
      <c r="AC213" s="39" t="s">
        <v>243</v>
      </c>
    </row>
    <row r="214" customFormat="false" ht="15" hidden="false" customHeight="false" outlineLevel="0" collapsed="false">
      <c r="A214" s="38" t="s">
        <v>236</v>
      </c>
      <c r="B214" s="40" t="n">
        <v>43009</v>
      </c>
      <c r="C214" s="40" t="n">
        <v>43009</v>
      </c>
      <c r="D214" s="38" t="s">
        <v>237</v>
      </c>
      <c r="E214" s="39" t="s">
        <v>461</v>
      </c>
      <c r="F214" s="39" t="s">
        <v>391</v>
      </c>
      <c r="G214" s="38" t="s">
        <v>319</v>
      </c>
      <c r="H214" s="38" t="s">
        <v>241</v>
      </c>
      <c r="I214" s="41" t="n">
        <v>18</v>
      </c>
      <c r="J214" s="38" t="s">
        <v>369</v>
      </c>
      <c r="K214" s="39"/>
      <c r="L214" s="39"/>
      <c r="M214" s="39"/>
      <c r="N214" s="39"/>
      <c r="O214" s="39"/>
      <c r="P214" s="41" t="n">
        <v>246829</v>
      </c>
      <c r="Q214" s="41" t="n">
        <v>0</v>
      </c>
      <c r="R214" s="41" t="n">
        <v>22215</v>
      </c>
      <c r="S214" s="41" t="n">
        <v>22215</v>
      </c>
      <c r="T214" s="41" t="n">
        <v>0</v>
      </c>
      <c r="U214" s="41" t="n">
        <f aca="false">K214-P214</f>
        <v>-246829</v>
      </c>
      <c r="V214" s="41" t="n">
        <f aca="false">L214-Q214</f>
        <v>0</v>
      </c>
      <c r="W214" s="41" t="n">
        <f aca="false">M214-R214</f>
        <v>-22215</v>
      </c>
      <c r="X214" s="41" t="n">
        <f aca="false">N214-S214</f>
        <v>-22215</v>
      </c>
      <c r="Y214" s="41" t="n">
        <f aca="false">O214-T214</f>
        <v>0</v>
      </c>
      <c r="Z214" s="38" t="s">
        <v>370</v>
      </c>
      <c r="AA214" s="38" t="s">
        <v>241</v>
      </c>
      <c r="AB214" s="38" t="s">
        <v>369</v>
      </c>
      <c r="AC214" s="39" t="s">
        <v>243</v>
      </c>
    </row>
    <row r="215" customFormat="false" ht="15" hidden="false" customHeight="false" outlineLevel="0" collapsed="false">
      <c r="A215" s="38" t="s">
        <v>236</v>
      </c>
      <c r="B215" s="40" t="n">
        <v>43009</v>
      </c>
      <c r="C215" s="40" t="n">
        <v>43009</v>
      </c>
      <c r="D215" s="38" t="s">
        <v>237</v>
      </c>
      <c r="E215" s="39" t="s">
        <v>398</v>
      </c>
      <c r="F215" s="39" t="s">
        <v>399</v>
      </c>
      <c r="G215" s="38" t="s">
        <v>319</v>
      </c>
      <c r="H215" s="38" t="s">
        <v>241</v>
      </c>
      <c r="I215" s="41" t="n">
        <v>18</v>
      </c>
      <c r="J215" s="38" t="s">
        <v>369</v>
      </c>
      <c r="K215" s="39"/>
      <c r="L215" s="39"/>
      <c r="M215" s="39"/>
      <c r="N215" s="39"/>
      <c r="O215" s="39"/>
      <c r="P215" s="41" t="n">
        <v>24525000</v>
      </c>
      <c r="Q215" s="41" t="n">
        <v>4414500</v>
      </c>
      <c r="R215" s="41" t="n">
        <v>0</v>
      </c>
      <c r="S215" s="41" t="n">
        <v>0</v>
      </c>
      <c r="T215" s="41" t="n">
        <v>0</v>
      </c>
      <c r="U215" s="41" t="n">
        <f aca="false">K215-P215</f>
        <v>-24525000</v>
      </c>
      <c r="V215" s="41" t="n">
        <f aca="false">L215-Q215</f>
        <v>-4414500</v>
      </c>
      <c r="W215" s="41" t="n">
        <f aca="false">M215-R215</f>
        <v>0</v>
      </c>
      <c r="X215" s="41" t="n">
        <f aca="false">N215-S215</f>
        <v>0</v>
      </c>
      <c r="Y215" s="41" t="n">
        <f aca="false">O215-T215</f>
        <v>0</v>
      </c>
      <c r="Z215" s="38" t="s">
        <v>370</v>
      </c>
      <c r="AA215" s="38" t="s">
        <v>241</v>
      </c>
      <c r="AB215" s="38" t="s">
        <v>369</v>
      </c>
      <c r="AC215" s="39" t="s">
        <v>243</v>
      </c>
    </row>
    <row r="216" customFormat="false" ht="15" hidden="false" customHeight="false" outlineLevel="0" collapsed="false">
      <c r="A216" s="38" t="s">
        <v>236</v>
      </c>
      <c r="B216" s="40" t="n">
        <v>43009</v>
      </c>
      <c r="C216" s="40" t="n">
        <v>43009</v>
      </c>
      <c r="D216" s="38" t="s">
        <v>237</v>
      </c>
      <c r="E216" s="39" t="s">
        <v>404</v>
      </c>
      <c r="F216" s="39" t="s">
        <v>405</v>
      </c>
      <c r="G216" s="38" t="s">
        <v>319</v>
      </c>
      <c r="H216" s="38" t="s">
        <v>241</v>
      </c>
      <c r="I216" s="41" t="n">
        <v>18</v>
      </c>
      <c r="J216" s="38" t="s">
        <v>369</v>
      </c>
      <c r="K216" s="39"/>
      <c r="L216" s="39"/>
      <c r="M216" s="39"/>
      <c r="N216" s="39"/>
      <c r="O216" s="39"/>
      <c r="P216" s="41" t="n">
        <v>884108.57</v>
      </c>
      <c r="Q216" s="41" t="n">
        <v>159139.54</v>
      </c>
      <c r="R216" s="41" t="n">
        <v>0</v>
      </c>
      <c r="S216" s="41" t="n">
        <v>0</v>
      </c>
      <c r="T216" s="41" t="n">
        <v>0</v>
      </c>
      <c r="U216" s="41" t="n">
        <f aca="false">K216-P216</f>
        <v>-884108.57</v>
      </c>
      <c r="V216" s="41" t="n">
        <f aca="false">L216-Q216</f>
        <v>-159139.54</v>
      </c>
      <c r="W216" s="41" t="n">
        <f aca="false">M216-R216</f>
        <v>0</v>
      </c>
      <c r="X216" s="41" t="n">
        <f aca="false">N216-S216</f>
        <v>0</v>
      </c>
      <c r="Y216" s="41" t="n">
        <f aca="false">O216-T216</f>
        <v>0</v>
      </c>
      <c r="Z216" s="38" t="s">
        <v>370</v>
      </c>
      <c r="AA216" s="38" t="s">
        <v>241</v>
      </c>
      <c r="AB216" s="38" t="s">
        <v>369</v>
      </c>
      <c r="AC216" s="39" t="s">
        <v>243</v>
      </c>
    </row>
    <row r="217" customFormat="false" ht="15" hidden="false" customHeight="false" outlineLevel="0" collapsed="false">
      <c r="A217" s="38" t="s">
        <v>236</v>
      </c>
      <c r="B217" s="40" t="n">
        <v>43009</v>
      </c>
      <c r="C217" s="40" t="n">
        <v>43009</v>
      </c>
      <c r="D217" s="38" t="s">
        <v>237</v>
      </c>
      <c r="E217" s="39" t="s">
        <v>546</v>
      </c>
      <c r="F217" s="39" t="s">
        <v>547</v>
      </c>
      <c r="G217" s="38" t="s">
        <v>319</v>
      </c>
      <c r="H217" s="38" t="s">
        <v>241</v>
      </c>
      <c r="I217" s="41" t="n">
        <v>28</v>
      </c>
      <c r="J217" s="38" t="s">
        <v>369</v>
      </c>
      <c r="K217" s="39"/>
      <c r="L217" s="39"/>
      <c r="M217" s="39"/>
      <c r="N217" s="39"/>
      <c r="O217" s="39"/>
      <c r="P217" s="41" t="n">
        <v>1013000</v>
      </c>
      <c r="Q217" s="41" t="n">
        <v>283640</v>
      </c>
      <c r="R217" s="41" t="n">
        <v>0</v>
      </c>
      <c r="S217" s="41" t="n">
        <v>0</v>
      </c>
      <c r="T217" s="41" t="n">
        <v>0</v>
      </c>
      <c r="U217" s="41" t="n">
        <f aca="false">K217-P217</f>
        <v>-1013000</v>
      </c>
      <c r="V217" s="41" t="n">
        <f aca="false">L217-Q217</f>
        <v>-283640</v>
      </c>
      <c r="W217" s="41" t="n">
        <f aca="false">M217-R217</f>
        <v>0</v>
      </c>
      <c r="X217" s="41" t="n">
        <f aca="false">N217-S217</f>
        <v>0</v>
      </c>
      <c r="Y217" s="41" t="n">
        <f aca="false">O217-T217</f>
        <v>0</v>
      </c>
      <c r="Z217" s="38" t="s">
        <v>370</v>
      </c>
      <c r="AA217" s="38" t="s">
        <v>241</v>
      </c>
      <c r="AB217" s="38" t="s">
        <v>369</v>
      </c>
      <c r="AC217" s="39" t="s">
        <v>243</v>
      </c>
    </row>
    <row r="218" customFormat="false" ht="15" hidden="false" customHeight="false" outlineLevel="0" collapsed="false">
      <c r="A218" s="38" t="s">
        <v>236</v>
      </c>
      <c r="B218" s="40" t="n">
        <v>43009</v>
      </c>
      <c r="C218" s="40" t="n">
        <v>43009</v>
      </c>
      <c r="D218" s="38" t="s">
        <v>237</v>
      </c>
      <c r="E218" s="39" t="s">
        <v>463</v>
      </c>
      <c r="F218" s="39" t="s">
        <v>464</v>
      </c>
      <c r="G218" s="38" t="s">
        <v>319</v>
      </c>
      <c r="H218" s="38" t="s">
        <v>241</v>
      </c>
      <c r="I218" s="41" t="n">
        <v>18</v>
      </c>
      <c r="J218" s="38" t="s">
        <v>369</v>
      </c>
      <c r="K218" s="39"/>
      <c r="L218" s="39"/>
      <c r="M218" s="39"/>
      <c r="N218" s="39"/>
      <c r="O218" s="39"/>
      <c r="P218" s="41" t="n">
        <v>22500</v>
      </c>
      <c r="Q218" s="41" t="n">
        <v>4050</v>
      </c>
      <c r="R218" s="41" t="n">
        <v>0</v>
      </c>
      <c r="S218" s="41" t="n">
        <v>0</v>
      </c>
      <c r="T218" s="41" t="n">
        <v>0</v>
      </c>
      <c r="U218" s="41" t="n">
        <f aca="false">K218-P218</f>
        <v>-22500</v>
      </c>
      <c r="V218" s="41" t="n">
        <f aca="false">L218-Q218</f>
        <v>-4050</v>
      </c>
      <c r="W218" s="41" t="n">
        <f aca="false">M218-R218</f>
        <v>0</v>
      </c>
      <c r="X218" s="41" t="n">
        <f aca="false">N218-S218</f>
        <v>0</v>
      </c>
      <c r="Y218" s="41" t="n">
        <f aca="false">O218-T218</f>
        <v>0</v>
      </c>
      <c r="Z218" s="38" t="s">
        <v>370</v>
      </c>
      <c r="AA218" s="38" t="s">
        <v>241</v>
      </c>
      <c r="AB218" s="38" t="s">
        <v>369</v>
      </c>
      <c r="AC218" s="39" t="s">
        <v>243</v>
      </c>
    </row>
    <row r="219" customFormat="false" ht="15" hidden="false" customHeight="false" outlineLevel="0" collapsed="false">
      <c r="A219" s="38" t="s">
        <v>236</v>
      </c>
      <c r="B219" s="40" t="n">
        <v>43009</v>
      </c>
      <c r="C219" s="40" t="n">
        <v>43009</v>
      </c>
      <c r="D219" s="38" t="s">
        <v>237</v>
      </c>
      <c r="E219" s="39" t="s">
        <v>529</v>
      </c>
      <c r="F219" s="39" t="s">
        <v>523</v>
      </c>
      <c r="G219" s="38" t="s">
        <v>319</v>
      </c>
      <c r="H219" s="38" t="s">
        <v>241</v>
      </c>
      <c r="I219" s="41" t="n">
        <v>18</v>
      </c>
      <c r="J219" s="38" t="s">
        <v>369</v>
      </c>
      <c r="K219" s="39"/>
      <c r="L219" s="39"/>
      <c r="M219" s="39"/>
      <c r="N219" s="39"/>
      <c r="O219" s="39"/>
      <c r="P219" s="41" t="n">
        <v>55862.82</v>
      </c>
      <c r="Q219" s="41" t="n">
        <v>10055</v>
      </c>
      <c r="R219" s="41" t="n">
        <v>0</v>
      </c>
      <c r="S219" s="41" t="n">
        <v>0</v>
      </c>
      <c r="T219" s="41" t="n">
        <v>0</v>
      </c>
      <c r="U219" s="41" t="n">
        <f aca="false">K219-P219</f>
        <v>-55862.82</v>
      </c>
      <c r="V219" s="41" t="n">
        <f aca="false">L219-Q219</f>
        <v>-10055</v>
      </c>
      <c r="W219" s="41" t="n">
        <f aca="false">M219-R219</f>
        <v>0</v>
      </c>
      <c r="X219" s="41" t="n">
        <f aca="false">N219-S219</f>
        <v>0</v>
      </c>
      <c r="Y219" s="41" t="n">
        <f aca="false">O219-T219</f>
        <v>0</v>
      </c>
      <c r="Z219" s="38" t="s">
        <v>370</v>
      </c>
      <c r="AA219" s="38" t="s">
        <v>241</v>
      </c>
      <c r="AB219" s="38" t="s">
        <v>369</v>
      </c>
      <c r="AC219" s="39" t="s">
        <v>243</v>
      </c>
    </row>
    <row r="220" customFormat="false" ht="15" hidden="false" customHeight="false" outlineLevel="0" collapsed="false">
      <c r="A220" s="38" t="s">
        <v>236</v>
      </c>
      <c r="B220" s="40" t="n">
        <v>43009</v>
      </c>
      <c r="C220" s="40" t="n">
        <v>43009</v>
      </c>
      <c r="D220" s="38" t="s">
        <v>237</v>
      </c>
      <c r="E220" s="39" t="s">
        <v>530</v>
      </c>
      <c r="F220" s="39" t="s">
        <v>531</v>
      </c>
      <c r="G220" s="38" t="s">
        <v>319</v>
      </c>
      <c r="H220" s="38" t="s">
        <v>241</v>
      </c>
      <c r="I220" s="41" t="n">
        <v>18</v>
      </c>
      <c r="J220" s="38" t="s">
        <v>369</v>
      </c>
      <c r="K220" s="39"/>
      <c r="L220" s="39"/>
      <c r="M220" s="39"/>
      <c r="N220" s="39"/>
      <c r="O220" s="39"/>
      <c r="P220" s="41" t="n">
        <v>18953</v>
      </c>
      <c r="Q220" s="41" t="n">
        <v>3411.54</v>
      </c>
      <c r="R220" s="41" t="n">
        <v>0</v>
      </c>
      <c r="S220" s="41" t="n">
        <v>0</v>
      </c>
      <c r="T220" s="41" t="n">
        <v>0</v>
      </c>
      <c r="U220" s="41" t="n">
        <f aca="false">K220-P220</f>
        <v>-18953</v>
      </c>
      <c r="V220" s="41" t="n">
        <f aca="false">L220-Q220</f>
        <v>-3411.54</v>
      </c>
      <c r="W220" s="41" t="n">
        <f aca="false">M220-R220</f>
        <v>0</v>
      </c>
      <c r="X220" s="41" t="n">
        <f aca="false">N220-S220</f>
        <v>0</v>
      </c>
      <c r="Y220" s="41" t="n">
        <f aca="false">O220-T220</f>
        <v>0</v>
      </c>
      <c r="Z220" s="38" t="s">
        <v>370</v>
      </c>
      <c r="AA220" s="38" t="s">
        <v>241</v>
      </c>
      <c r="AB220" s="38" t="s">
        <v>369</v>
      </c>
      <c r="AC220" s="39" t="s">
        <v>243</v>
      </c>
    </row>
    <row r="221" customFormat="false" ht="15" hidden="false" customHeight="false" outlineLevel="0" collapsed="false">
      <c r="A221" s="38" t="s">
        <v>236</v>
      </c>
      <c r="B221" s="40" t="n">
        <v>43009</v>
      </c>
      <c r="C221" s="40" t="n">
        <v>43009</v>
      </c>
      <c r="D221" s="38" t="s">
        <v>237</v>
      </c>
      <c r="E221" s="39" t="s">
        <v>548</v>
      </c>
      <c r="F221" s="39" t="s">
        <v>501</v>
      </c>
      <c r="G221" s="38" t="s">
        <v>319</v>
      </c>
      <c r="H221" s="38" t="s">
        <v>241</v>
      </c>
      <c r="I221" s="41" t="n">
        <v>18</v>
      </c>
      <c r="J221" s="38" t="s">
        <v>369</v>
      </c>
      <c r="K221" s="39"/>
      <c r="L221" s="39"/>
      <c r="M221" s="39"/>
      <c r="N221" s="39"/>
      <c r="O221" s="39"/>
      <c r="P221" s="41" t="n">
        <v>67126</v>
      </c>
      <c r="Q221" s="41" t="n">
        <v>12082.68</v>
      </c>
      <c r="R221" s="41" t="n">
        <v>0</v>
      </c>
      <c r="S221" s="41" t="n">
        <v>0</v>
      </c>
      <c r="T221" s="41" t="n">
        <v>0</v>
      </c>
      <c r="U221" s="41" t="n">
        <f aca="false">K221-P221</f>
        <v>-67126</v>
      </c>
      <c r="V221" s="41" t="n">
        <f aca="false">L221-Q221</f>
        <v>-12082.68</v>
      </c>
      <c r="W221" s="41" t="n">
        <f aca="false">M221-R221</f>
        <v>0</v>
      </c>
      <c r="X221" s="41" t="n">
        <f aca="false">N221-S221</f>
        <v>0</v>
      </c>
      <c r="Y221" s="41" t="n">
        <f aca="false">O221-T221</f>
        <v>0</v>
      </c>
      <c r="Z221" s="38" t="s">
        <v>370</v>
      </c>
      <c r="AA221" s="38" t="s">
        <v>241</v>
      </c>
      <c r="AB221" s="38" t="s">
        <v>369</v>
      </c>
      <c r="AC221" s="39" t="s">
        <v>243</v>
      </c>
    </row>
    <row r="222" customFormat="false" ht="15" hidden="false" customHeight="false" outlineLevel="0" collapsed="false">
      <c r="A222" s="38" t="s">
        <v>236</v>
      </c>
      <c r="B222" s="40" t="n">
        <v>43009</v>
      </c>
      <c r="C222" s="40" t="n">
        <v>43009</v>
      </c>
      <c r="D222" s="38" t="s">
        <v>237</v>
      </c>
      <c r="E222" s="39" t="s">
        <v>548</v>
      </c>
      <c r="F222" s="39" t="s">
        <v>501</v>
      </c>
      <c r="G222" s="38" t="s">
        <v>319</v>
      </c>
      <c r="H222" s="38" t="s">
        <v>241</v>
      </c>
      <c r="I222" s="41" t="n">
        <v>28</v>
      </c>
      <c r="J222" s="38" t="s">
        <v>369</v>
      </c>
      <c r="K222" s="39"/>
      <c r="L222" s="39"/>
      <c r="M222" s="39"/>
      <c r="N222" s="39"/>
      <c r="O222" s="39"/>
      <c r="P222" s="41" t="n">
        <v>2500</v>
      </c>
      <c r="Q222" s="41" t="n">
        <v>700</v>
      </c>
      <c r="R222" s="41" t="n">
        <v>0</v>
      </c>
      <c r="S222" s="41" t="n">
        <v>0</v>
      </c>
      <c r="T222" s="41" t="n">
        <v>0</v>
      </c>
      <c r="U222" s="41" t="n">
        <f aca="false">K222-P222</f>
        <v>-2500</v>
      </c>
      <c r="V222" s="41" t="n">
        <f aca="false">L222-Q222</f>
        <v>-700</v>
      </c>
      <c r="W222" s="41" t="n">
        <f aca="false">M222-R222</f>
        <v>0</v>
      </c>
      <c r="X222" s="41" t="n">
        <f aca="false">N222-S222</f>
        <v>0</v>
      </c>
      <c r="Y222" s="41" t="n">
        <f aca="false">O222-T222</f>
        <v>0</v>
      </c>
      <c r="Z222" s="38" t="s">
        <v>370</v>
      </c>
      <c r="AA222" s="38" t="s">
        <v>241</v>
      </c>
      <c r="AB222" s="38" t="s">
        <v>369</v>
      </c>
      <c r="AC222" s="39" t="s">
        <v>243</v>
      </c>
    </row>
    <row r="223" customFormat="false" ht="15" hidden="false" customHeight="false" outlineLevel="0" collapsed="false">
      <c r="A223" s="38" t="s">
        <v>236</v>
      </c>
      <c r="B223" s="40" t="n">
        <v>43009</v>
      </c>
      <c r="C223" s="40" t="n">
        <v>43009</v>
      </c>
      <c r="D223" s="38" t="s">
        <v>237</v>
      </c>
      <c r="E223" s="39" t="s">
        <v>413</v>
      </c>
      <c r="F223" s="39" t="s">
        <v>414</v>
      </c>
      <c r="G223" s="38" t="s">
        <v>319</v>
      </c>
      <c r="H223" s="38" t="s">
        <v>241</v>
      </c>
      <c r="I223" s="41" t="n">
        <v>18</v>
      </c>
      <c r="J223" s="38" t="s">
        <v>369</v>
      </c>
      <c r="K223" s="39"/>
      <c r="L223" s="39"/>
      <c r="M223" s="39"/>
      <c r="N223" s="39"/>
      <c r="O223" s="39"/>
      <c r="P223" s="41" t="n">
        <v>154097</v>
      </c>
      <c r="Q223" s="41" t="n">
        <v>27737.46</v>
      </c>
      <c r="R223" s="41" t="n">
        <v>0</v>
      </c>
      <c r="S223" s="41" t="n">
        <v>0</v>
      </c>
      <c r="T223" s="41" t="n">
        <v>0</v>
      </c>
      <c r="U223" s="41" t="n">
        <f aca="false">K223-P223</f>
        <v>-154097</v>
      </c>
      <c r="V223" s="41" t="n">
        <f aca="false">L223-Q223</f>
        <v>-27737.46</v>
      </c>
      <c r="W223" s="41" t="n">
        <f aca="false">M223-R223</f>
        <v>0</v>
      </c>
      <c r="X223" s="41" t="n">
        <f aca="false">N223-S223</f>
        <v>0</v>
      </c>
      <c r="Y223" s="41" t="n">
        <f aca="false">O223-T223</f>
        <v>0</v>
      </c>
      <c r="Z223" s="38" t="s">
        <v>370</v>
      </c>
      <c r="AA223" s="38" t="s">
        <v>241</v>
      </c>
      <c r="AB223" s="38" t="s">
        <v>369</v>
      </c>
      <c r="AC223" s="39" t="s">
        <v>243</v>
      </c>
    </row>
    <row r="224" customFormat="false" ht="15" hidden="false" customHeight="false" outlineLevel="0" collapsed="false">
      <c r="A224" s="38" t="s">
        <v>236</v>
      </c>
      <c r="B224" s="40" t="n">
        <v>43009</v>
      </c>
      <c r="C224" s="40" t="n">
        <v>43009</v>
      </c>
      <c r="D224" s="38" t="s">
        <v>237</v>
      </c>
      <c r="E224" s="39" t="s">
        <v>549</v>
      </c>
      <c r="F224" s="39" t="s">
        <v>550</v>
      </c>
      <c r="G224" s="38" t="s">
        <v>319</v>
      </c>
      <c r="H224" s="38" t="s">
        <v>241</v>
      </c>
      <c r="I224" s="41" t="n">
        <v>18</v>
      </c>
      <c r="J224" s="38" t="s">
        <v>369</v>
      </c>
      <c r="K224" s="39"/>
      <c r="L224" s="39"/>
      <c r="M224" s="39"/>
      <c r="N224" s="39"/>
      <c r="O224" s="39"/>
      <c r="P224" s="41" t="n">
        <v>20500</v>
      </c>
      <c r="Q224" s="41" t="n">
        <v>3690</v>
      </c>
      <c r="R224" s="41" t="n">
        <v>0</v>
      </c>
      <c r="S224" s="41" t="n">
        <v>0</v>
      </c>
      <c r="T224" s="41" t="n">
        <v>0</v>
      </c>
      <c r="U224" s="41" t="n">
        <f aca="false">K224-P224</f>
        <v>-20500</v>
      </c>
      <c r="V224" s="41" t="n">
        <f aca="false">L224-Q224</f>
        <v>-3690</v>
      </c>
      <c r="W224" s="41" t="n">
        <f aca="false">M224-R224</f>
        <v>0</v>
      </c>
      <c r="X224" s="41" t="n">
        <f aca="false">N224-S224</f>
        <v>0</v>
      </c>
      <c r="Y224" s="41" t="n">
        <f aca="false">O224-T224</f>
        <v>0</v>
      </c>
      <c r="Z224" s="38" t="s">
        <v>370</v>
      </c>
      <c r="AA224" s="38" t="s">
        <v>241</v>
      </c>
      <c r="AB224" s="38" t="s">
        <v>369</v>
      </c>
      <c r="AC224" s="39" t="s">
        <v>243</v>
      </c>
    </row>
    <row r="225" customFormat="false" ht="15" hidden="false" customHeight="false" outlineLevel="0" collapsed="false">
      <c r="A225" s="38" t="s">
        <v>236</v>
      </c>
      <c r="B225" s="40" t="n">
        <v>43009</v>
      </c>
      <c r="C225" s="40" t="n">
        <v>43009</v>
      </c>
      <c r="D225" s="38" t="s">
        <v>237</v>
      </c>
      <c r="E225" s="39" t="s">
        <v>423</v>
      </c>
      <c r="F225" s="39" t="s">
        <v>424</v>
      </c>
      <c r="G225" s="38" t="s">
        <v>319</v>
      </c>
      <c r="H225" s="38" t="s">
        <v>241</v>
      </c>
      <c r="I225" s="41" t="n">
        <v>18</v>
      </c>
      <c r="J225" s="38" t="s">
        <v>369</v>
      </c>
      <c r="K225" s="39"/>
      <c r="L225" s="39"/>
      <c r="M225" s="39"/>
      <c r="N225" s="39"/>
      <c r="O225" s="39"/>
      <c r="P225" s="41" t="n">
        <v>271372.05</v>
      </c>
      <c r="Q225" s="41" t="n">
        <v>48847</v>
      </c>
      <c r="R225" s="41" t="n">
        <v>0</v>
      </c>
      <c r="S225" s="41" t="n">
        <v>0</v>
      </c>
      <c r="T225" s="41" t="n">
        <v>0</v>
      </c>
      <c r="U225" s="41" t="n">
        <f aca="false">K225-P225</f>
        <v>-271372.05</v>
      </c>
      <c r="V225" s="41" t="n">
        <f aca="false">L225-Q225</f>
        <v>-48847</v>
      </c>
      <c r="W225" s="41" t="n">
        <f aca="false">M225-R225</f>
        <v>0</v>
      </c>
      <c r="X225" s="41" t="n">
        <f aca="false">N225-S225</f>
        <v>0</v>
      </c>
      <c r="Y225" s="41" t="n">
        <f aca="false">O225-T225</f>
        <v>0</v>
      </c>
      <c r="Z225" s="38" t="s">
        <v>370</v>
      </c>
      <c r="AA225" s="38" t="s">
        <v>241</v>
      </c>
      <c r="AB225" s="38" t="s">
        <v>369</v>
      </c>
      <c r="AC225" s="39" t="s">
        <v>243</v>
      </c>
    </row>
    <row r="226" customFormat="false" ht="15" hidden="false" customHeight="false" outlineLevel="0" collapsed="false">
      <c r="A226" s="38" t="s">
        <v>236</v>
      </c>
      <c r="B226" s="40" t="n">
        <v>43009</v>
      </c>
      <c r="C226" s="40" t="n">
        <v>43009</v>
      </c>
      <c r="D226" s="38" t="s">
        <v>237</v>
      </c>
      <c r="E226" s="39" t="s">
        <v>468</v>
      </c>
      <c r="F226" s="39" t="s">
        <v>469</v>
      </c>
      <c r="G226" s="38" t="s">
        <v>319</v>
      </c>
      <c r="H226" s="38" t="s">
        <v>241</v>
      </c>
      <c r="I226" s="41" t="n">
        <v>18</v>
      </c>
      <c r="J226" s="38" t="s">
        <v>369</v>
      </c>
      <c r="K226" s="39"/>
      <c r="L226" s="39"/>
      <c r="M226" s="39"/>
      <c r="N226" s="39"/>
      <c r="O226" s="39"/>
      <c r="P226" s="41" t="n">
        <v>353849.94</v>
      </c>
      <c r="Q226" s="41" t="n">
        <v>63692.99</v>
      </c>
      <c r="R226" s="41" t="n">
        <v>0</v>
      </c>
      <c r="S226" s="41" t="n">
        <v>0</v>
      </c>
      <c r="T226" s="41" t="n">
        <v>0</v>
      </c>
      <c r="U226" s="41" t="n">
        <f aca="false">K226-P226</f>
        <v>-353849.94</v>
      </c>
      <c r="V226" s="41" t="n">
        <f aca="false">L226-Q226</f>
        <v>-63692.99</v>
      </c>
      <c r="W226" s="41" t="n">
        <f aca="false">M226-R226</f>
        <v>0</v>
      </c>
      <c r="X226" s="41" t="n">
        <f aca="false">N226-S226</f>
        <v>0</v>
      </c>
      <c r="Y226" s="41" t="n">
        <f aca="false">O226-T226</f>
        <v>0</v>
      </c>
      <c r="Z226" s="38" t="s">
        <v>370</v>
      </c>
      <c r="AA226" s="38" t="s">
        <v>241</v>
      </c>
      <c r="AB226" s="38" t="s">
        <v>369</v>
      </c>
      <c r="AC226" s="39" t="s">
        <v>243</v>
      </c>
    </row>
    <row r="227" customFormat="false" ht="15" hidden="false" customHeight="false" outlineLevel="0" collapsed="false">
      <c r="A227" s="38" t="s">
        <v>236</v>
      </c>
      <c r="B227" s="40" t="n">
        <v>43009</v>
      </c>
      <c r="C227" s="40" t="n">
        <v>43009</v>
      </c>
      <c r="D227" s="38" t="s">
        <v>237</v>
      </c>
      <c r="E227" s="39" t="s">
        <v>471</v>
      </c>
      <c r="F227" s="39" t="s">
        <v>472</v>
      </c>
      <c r="G227" s="38" t="s">
        <v>319</v>
      </c>
      <c r="H227" s="38" t="s">
        <v>241</v>
      </c>
      <c r="I227" s="41" t="n">
        <v>18</v>
      </c>
      <c r="J227" s="38" t="s">
        <v>369</v>
      </c>
      <c r="K227" s="39"/>
      <c r="L227" s="39"/>
      <c r="M227" s="39"/>
      <c r="N227" s="39"/>
      <c r="O227" s="39"/>
      <c r="P227" s="41" t="n">
        <v>8250</v>
      </c>
      <c r="Q227" s="41" t="n">
        <v>1485</v>
      </c>
      <c r="R227" s="41" t="n">
        <v>0</v>
      </c>
      <c r="S227" s="41" t="n">
        <v>0</v>
      </c>
      <c r="T227" s="41" t="n">
        <v>0</v>
      </c>
      <c r="U227" s="41" t="n">
        <f aca="false">K227-P227</f>
        <v>-8250</v>
      </c>
      <c r="V227" s="41" t="n">
        <f aca="false">L227-Q227</f>
        <v>-1485</v>
      </c>
      <c r="W227" s="41" t="n">
        <f aca="false">M227-R227</f>
        <v>0</v>
      </c>
      <c r="X227" s="41" t="n">
        <f aca="false">N227-S227</f>
        <v>0</v>
      </c>
      <c r="Y227" s="41" t="n">
        <f aca="false">O227-T227</f>
        <v>0</v>
      </c>
      <c r="Z227" s="38" t="s">
        <v>370</v>
      </c>
      <c r="AA227" s="38" t="s">
        <v>241</v>
      </c>
      <c r="AB227" s="38" t="s">
        <v>369</v>
      </c>
      <c r="AC227" s="39" t="s">
        <v>243</v>
      </c>
    </row>
    <row r="228" customFormat="false" ht="15" hidden="false" customHeight="false" outlineLevel="0" collapsed="false">
      <c r="A228" s="38" t="s">
        <v>236</v>
      </c>
      <c r="B228" s="40" t="n">
        <v>43009</v>
      </c>
      <c r="C228" s="40" t="n">
        <v>43009</v>
      </c>
      <c r="D228" s="38" t="s">
        <v>237</v>
      </c>
      <c r="E228" s="39" t="s">
        <v>474</v>
      </c>
      <c r="F228" s="39" t="s">
        <v>335</v>
      </c>
      <c r="G228" s="38" t="s">
        <v>319</v>
      </c>
      <c r="H228" s="38" t="s">
        <v>241</v>
      </c>
      <c r="I228" s="41" t="n">
        <v>5</v>
      </c>
      <c r="J228" s="38" t="s">
        <v>369</v>
      </c>
      <c r="K228" s="39"/>
      <c r="L228" s="39"/>
      <c r="M228" s="39"/>
      <c r="N228" s="39"/>
      <c r="O228" s="39"/>
      <c r="P228" s="41" t="n">
        <v>1950</v>
      </c>
      <c r="Q228" s="41" t="n">
        <v>98</v>
      </c>
      <c r="R228" s="41" t="n">
        <v>0</v>
      </c>
      <c r="S228" s="41" t="n">
        <v>0</v>
      </c>
      <c r="T228" s="41" t="n">
        <v>0</v>
      </c>
      <c r="U228" s="41" t="n">
        <f aca="false">K228-P228</f>
        <v>-1950</v>
      </c>
      <c r="V228" s="41" t="n">
        <f aca="false">L228-Q228</f>
        <v>-98</v>
      </c>
      <c r="W228" s="41" t="n">
        <f aca="false">M228-R228</f>
        <v>0</v>
      </c>
      <c r="X228" s="41" t="n">
        <f aca="false">N228-S228</f>
        <v>0</v>
      </c>
      <c r="Y228" s="41" t="n">
        <f aca="false">O228-T228</f>
        <v>0</v>
      </c>
      <c r="Z228" s="38" t="s">
        <v>370</v>
      </c>
      <c r="AA228" s="38" t="s">
        <v>241</v>
      </c>
      <c r="AB228" s="38" t="s">
        <v>369</v>
      </c>
      <c r="AC228" s="39" t="s">
        <v>243</v>
      </c>
    </row>
    <row r="229" customFormat="false" ht="15" hidden="false" customHeight="false" outlineLevel="0" collapsed="false">
      <c r="A229" s="38" t="s">
        <v>236</v>
      </c>
      <c r="B229" s="40" t="n">
        <v>43009</v>
      </c>
      <c r="C229" s="40" t="n">
        <v>43009</v>
      </c>
      <c r="D229" s="38" t="s">
        <v>237</v>
      </c>
      <c r="E229" s="39" t="s">
        <v>477</v>
      </c>
      <c r="F229" s="39" t="s">
        <v>478</v>
      </c>
      <c r="G229" s="38" t="s">
        <v>319</v>
      </c>
      <c r="H229" s="38" t="s">
        <v>241</v>
      </c>
      <c r="I229" s="41" t="n">
        <v>18</v>
      </c>
      <c r="J229" s="38" t="s">
        <v>369</v>
      </c>
      <c r="K229" s="39"/>
      <c r="L229" s="39"/>
      <c r="M229" s="39"/>
      <c r="N229" s="39"/>
      <c r="O229" s="39"/>
      <c r="P229" s="41" t="n">
        <v>12500</v>
      </c>
      <c r="Q229" s="41" t="n">
        <v>2250</v>
      </c>
      <c r="R229" s="41" t="n">
        <v>0</v>
      </c>
      <c r="S229" s="41" t="n">
        <v>0</v>
      </c>
      <c r="T229" s="41" t="n">
        <v>0</v>
      </c>
      <c r="U229" s="41" t="n">
        <f aca="false">K229-P229</f>
        <v>-12500</v>
      </c>
      <c r="V229" s="41" t="n">
        <f aca="false">L229-Q229</f>
        <v>-2250</v>
      </c>
      <c r="W229" s="41" t="n">
        <f aca="false">M229-R229</f>
        <v>0</v>
      </c>
      <c r="X229" s="41" t="n">
        <f aca="false">N229-S229</f>
        <v>0</v>
      </c>
      <c r="Y229" s="41" t="n">
        <f aca="false">O229-T229</f>
        <v>0</v>
      </c>
      <c r="Z229" s="38" t="s">
        <v>370</v>
      </c>
      <c r="AA229" s="38" t="s">
        <v>241</v>
      </c>
      <c r="AB229" s="38" t="s">
        <v>369</v>
      </c>
      <c r="AC229" s="39" t="s">
        <v>243</v>
      </c>
    </row>
    <row r="230" customFormat="false" ht="15" hidden="false" customHeight="false" outlineLevel="0" collapsed="false">
      <c r="A230" s="38" t="s">
        <v>236</v>
      </c>
      <c r="B230" s="40" t="n">
        <v>43009</v>
      </c>
      <c r="C230" s="40" t="n">
        <v>43009</v>
      </c>
      <c r="D230" s="38" t="s">
        <v>237</v>
      </c>
      <c r="E230" s="39" t="s">
        <v>477</v>
      </c>
      <c r="F230" s="39" t="s">
        <v>478</v>
      </c>
      <c r="G230" s="38" t="s">
        <v>319</v>
      </c>
      <c r="H230" s="38" t="s">
        <v>241</v>
      </c>
      <c r="I230" s="41" t="n">
        <v>28</v>
      </c>
      <c r="J230" s="38" t="s">
        <v>369</v>
      </c>
      <c r="K230" s="39"/>
      <c r="L230" s="39"/>
      <c r="M230" s="39"/>
      <c r="N230" s="39"/>
      <c r="O230" s="39"/>
      <c r="P230" s="41" t="n">
        <v>156950.45</v>
      </c>
      <c r="Q230" s="41" t="n">
        <v>43946.13</v>
      </c>
      <c r="R230" s="41" t="n">
        <v>0</v>
      </c>
      <c r="S230" s="41" t="n">
        <v>0</v>
      </c>
      <c r="T230" s="41" t="n">
        <v>0</v>
      </c>
      <c r="U230" s="41" t="n">
        <f aca="false">K230-P230</f>
        <v>-156950.45</v>
      </c>
      <c r="V230" s="41" t="n">
        <f aca="false">L230-Q230</f>
        <v>-43946.13</v>
      </c>
      <c r="W230" s="41" t="n">
        <f aca="false">M230-R230</f>
        <v>0</v>
      </c>
      <c r="X230" s="41" t="n">
        <f aca="false">N230-S230</f>
        <v>0</v>
      </c>
      <c r="Y230" s="41" t="n">
        <f aca="false">O230-T230</f>
        <v>0</v>
      </c>
      <c r="Z230" s="38" t="s">
        <v>370</v>
      </c>
      <c r="AA230" s="38" t="s">
        <v>241</v>
      </c>
      <c r="AB230" s="38" t="s">
        <v>369</v>
      </c>
      <c r="AC230" s="39" t="s">
        <v>243</v>
      </c>
    </row>
    <row r="231" customFormat="false" ht="15" hidden="false" customHeight="false" outlineLevel="0" collapsed="false">
      <c r="A231" s="38" t="s">
        <v>236</v>
      </c>
      <c r="B231" s="40" t="n">
        <v>43009</v>
      </c>
      <c r="C231" s="40" t="n">
        <v>43009</v>
      </c>
      <c r="D231" s="38" t="s">
        <v>237</v>
      </c>
      <c r="E231" s="39" t="s">
        <v>551</v>
      </c>
      <c r="F231" s="39" t="s">
        <v>547</v>
      </c>
      <c r="G231" s="38" t="s">
        <v>319</v>
      </c>
      <c r="H231" s="38" t="s">
        <v>241</v>
      </c>
      <c r="I231" s="41" t="n">
        <v>18</v>
      </c>
      <c r="J231" s="38" t="s">
        <v>369</v>
      </c>
      <c r="K231" s="39"/>
      <c r="L231" s="39"/>
      <c r="M231" s="39"/>
      <c r="N231" s="39"/>
      <c r="O231" s="39"/>
      <c r="P231" s="41" t="n">
        <v>987940.8</v>
      </c>
      <c r="Q231" s="41" t="n">
        <v>177829.34</v>
      </c>
      <c r="R231" s="41" t="n">
        <v>0</v>
      </c>
      <c r="S231" s="41" t="n">
        <v>0</v>
      </c>
      <c r="T231" s="41" t="n">
        <v>0</v>
      </c>
      <c r="U231" s="41" t="n">
        <f aca="false">K231-P231</f>
        <v>-987940.8</v>
      </c>
      <c r="V231" s="41" t="n">
        <f aca="false">L231-Q231</f>
        <v>-177829.34</v>
      </c>
      <c r="W231" s="41" t="n">
        <f aca="false">M231-R231</f>
        <v>0</v>
      </c>
      <c r="X231" s="41" t="n">
        <f aca="false">N231-S231</f>
        <v>0</v>
      </c>
      <c r="Y231" s="41" t="n">
        <f aca="false">O231-T231</f>
        <v>0</v>
      </c>
      <c r="Z231" s="38" t="s">
        <v>370</v>
      </c>
      <c r="AA231" s="38" t="s">
        <v>241</v>
      </c>
      <c r="AB231" s="38" t="s">
        <v>369</v>
      </c>
      <c r="AC231" s="39" t="s">
        <v>243</v>
      </c>
    </row>
    <row r="232" customFormat="false" ht="15" hidden="false" customHeight="false" outlineLevel="0" collapsed="false">
      <c r="A232" s="38" t="s">
        <v>236</v>
      </c>
      <c r="B232" s="40" t="n">
        <v>43009</v>
      </c>
      <c r="C232" s="40" t="n">
        <v>43009</v>
      </c>
      <c r="D232" s="38" t="s">
        <v>237</v>
      </c>
      <c r="E232" s="39" t="s">
        <v>552</v>
      </c>
      <c r="F232" s="39" t="s">
        <v>381</v>
      </c>
      <c r="G232" s="38" t="s">
        <v>319</v>
      </c>
      <c r="H232" s="38" t="s">
        <v>241</v>
      </c>
      <c r="I232" s="41" t="n">
        <v>18</v>
      </c>
      <c r="J232" s="38" t="s">
        <v>369</v>
      </c>
      <c r="K232" s="39"/>
      <c r="L232" s="39"/>
      <c r="M232" s="39"/>
      <c r="N232" s="39"/>
      <c r="O232" s="39"/>
      <c r="P232" s="41" t="n">
        <v>1383135</v>
      </c>
      <c r="Q232" s="41" t="n">
        <v>248964.3</v>
      </c>
      <c r="R232" s="41" t="n">
        <v>0</v>
      </c>
      <c r="S232" s="41" t="n">
        <v>0</v>
      </c>
      <c r="T232" s="41" t="n">
        <v>0</v>
      </c>
      <c r="U232" s="41" t="n">
        <f aca="false">K232-P232</f>
        <v>-1383135</v>
      </c>
      <c r="V232" s="41" t="n">
        <f aca="false">L232-Q232</f>
        <v>-248964.3</v>
      </c>
      <c r="W232" s="41" t="n">
        <f aca="false">M232-R232</f>
        <v>0</v>
      </c>
      <c r="X232" s="41" t="n">
        <f aca="false">N232-S232</f>
        <v>0</v>
      </c>
      <c r="Y232" s="41" t="n">
        <f aca="false">O232-T232</f>
        <v>0</v>
      </c>
      <c r="Z232" s="38" t="s">
        <v>370</v>
      </c>
      <c r="AA232" s="38" t="s">
        <v>241</v>
      </c>
      <c r="AB232" s="38" t="s">
        <v>369</v>
      </c>
      <c r="AC232" s="39" t="s">
        <v>243</v>
      </c>
    </row>
    <row r="233" customFormat="false" ht="15" hidden="false" customHeight="false" outlineLevel="0" collapsed="false">
      <c r="A233" s="38" t="s">
        <v>236</v>
      </c>
      <c r="B233" s="40" t="n">
        <v>43009</v>
      </c>
      <c r="C233" s="40" t="n">
        <v>43009</v>
      </c>
      <c r="D233" s="38" t="s">
        <v>237</v>
      </c>
      <c r="E233" s="39" t="s">
        <v>553</v>
      </c>
      <c r="F233" s="39" t="s">
        <v>554</v>
      </c>
      <c r="G233" s="38" t="s">
        <v>319</v>
      </c>
      <c r="H233" s="38" t="s">
        <v>241</v>
      </c>
      <c r="I233" s="41" t="n">
        <v>18</v>
      </c>
      <c r="J233" s="38" t="s">
        <v>369</v>
      </c>
      <c r="K233" s="39"/>
      <c r="L233" s="39"/>
      <c r="M233" s="39"/>
      <c r="N233" s="39"/>
      <c r="O233" s="39"/>
      <c r="P233" s="41" t="n">
        <v>1560830</v>
      </c>
      <c r="Q233" s="41" t="n">
        <v>280949.4</v>
      </c>
      <c r="R233" s="41" t="n">
        <v>0</v>
      </c>
      <c r="S233" s="41" t="n">
        <v>0</v>
      </c>
      <c r="T233" s="41" t="n">
        <v>0</v>
      </c>
      <c r="U233" s="41" t="n">
        <f aca="false">K233-P233</f>
        <v>-1560830</v>
      </c>
      <c r="V233" s="41" t="n">
        <f aca="false">L233-Q233</f>
        <v>-280949.4</v>
      </c>
      <c r="W233" s="41" t="n">
        <f aca="false">M233-R233</f>
        <v>0</v>
      </c>
      <c r="X233" s="41" t="n">
        <f aca="false">N233-S233</f>
        <v>0</v>
      </c>
      <c r="Y233" s="41" t="n">
        <f aca="false">O233-T233</f>
        <v>0</v>
      </c>
      <c r="Z233" s="38" t="s">
        <v>370</v>
      </c>
      <c r="AA233" s="38" t="s">
        <v>241</v>
      </c>
      <c r="AB233" s="38" t="s">
        <v>369</v>
      </c>
      <c r="AC233" s="39" t="s">
        <v>243</v>
      </c>
    </row>
    <row r="234" customFormat="false" ht="15" hidden="false" customHeight="false" outlineLevel="0" collapsed="false">
      <c r="A234" s="38" t="s">
        <v>236</v>
      </c>
      <c r="B234" s="40" t="n">
        <v>43009</v>
      </c>
      <c r="C234" s="40" t="n">
        <v>43009</v>
      </c>
      <c r="D234" s="38" t="s">
        <v>237</v>
      </c>
      <c r="E234" s="39" t="s">
        <v>555</v>
      </c>
      <c r="F234" s="39" t="s">
        <v>377</v>
      </c>
      <c r="G234" s="38" t="s">
        <v>319</v>
      </c>
      <c r="H234" s="38" t="s">
        <v>241</v>
      </c>
      <c r="I234" s="41" t="n">
        <v>28</v>
      </c>
      <c r="J234" s="38" t="s">
        <v>369</v>
      </c>
      <c r="K234" s="39"/>
      <c r="L234" s="39"/>
      <c r="M234" s="39"/>
      <c r="N234" s="39"/>
      <c r="O234" s="39"/>
      <c r="P234" s="41" t="n">
        <v>7875</v>
      </c>
      <c r="Q234" s="41" t="n">
        <v>2205</v>
      </c>
      <c r="R234" s="41" t="n">
        <v>0</v>
      </c>
      <c r="S234" s="41" t="n">
        <v>0</v>
      </c>
      <c r="T234" s="41" t="n">
        <v>0</v>
      </c>
      <c r="U234" s="41" t="n">
        <f aca="false">K234-P234</f>
        <v>-7875</v>
      </c>
      <c r="V234" s="41" t="n">
        <f aca="false">L234-Q234</f>
        <v>-2205</v>
      </c>
      <c r="W234" s="41" t="n">
        <f aca="false">M234-R234</f>
        <v>0</v>
      </c>
      <c r="X234" s="41" t="n">
        <f aca="false">N234-S234</f>
        <v>0</v>
      </c>
      <c r="Y234" s="41" t="n">
        <f aca="false">O234-T234</f>
        <v>0</v>
      </c>
      <c r="Z234" s="38" t="s">
        <v>370</v>
      </c>
      <c r="AA234" s="38" t="s">
        <v>241</v>
      </c>
      <c r="AB234" s="38" t="s">
        <v>369</v>
      </c>
      <c r="AC234" s="39" t="s">
        <v>243</v>
      </c>
    </row>
    <row r="235" customFormat="false" ht="15" hidden="false" customHeight="false" outlineLevel="0" collapsed="false">
      <c r="A235" s="38" t="s">
        <v>236</v>
      </c>
      <c r="B235" s="40" t="n">
        <v>43009</v>
      </c>
      <c r="C235" s="40" t="n">
        <v>43009</v>
      </c>
      <c r="D235" s="38" t="s">
        <v>237</v>
      </c>
      <c r="E235" s="39" t="s">
        <v>484</v>
      </c>
      <c r="F235" s="39" t="s">
        <v>485</v>
      </c>
      <c r="G235" s="38" t="s">
        <v>319</v>
      </c>
      <c r="H235" s="38" t="s">
        <v>241</v>
      </c>
      <c r="I235" s="41" t="n">
        <v>18</v>
      </c>
      <c r="J235" s="38" t="s">
        <v>369</v>
      </c>
      <c r="K235" s="39"/>
      <c r="L235" s="39"/>
      <c r="M235" s="39"/>
      <c r="N235" s="39"/>
      <c r="O235" s="39"/>
      <c r="P235" s="41" t="n">
        <v>15500</v>
      </c>
      <c r="Q235" s="41" t="n">
        <v>2790</v>
      </c>
      <c r="R235" s="41" t="n">
        <v>0</v>
      </c>
      <c r="S235" s="41" t="n">
        <v>0</v>
      </c>
      <c r="T235" s="41" t="n">
        <v>0</v>
      </c>
      <c r="U235" s="41" t="n">
        <f aca="false">K235-P235</f>
        <v>-15500</v>
      </c>
      <c r="V235" s="41" t="n">
        <f aca="false">L235-Q235</f>
        <v>-2790</v>
      </c>
      <c r="W235" s="41" t="n">
        <f aca="false">M235-R235</f>
        <v>0</v>
      </c>
      <c r="X235" s="41" t="n">
        <f aca="false">N235-S235</f>
        <v>0</v>
      </c>
      <c r="Y235" s="41" t="n">
        <f aca="false">O235-T235</f>
        <v>0</v>
      </c>
      <c r="Z235" s="38" t="s">
        <v>370</v>
      </c>
      <c r="AA235" s="38" t="s">
        <v>241</v>
      </c>
      <c r="AB235" s="38" t="s">
        <v>369</v>
      </c>
      <c r="AC235" s="39" t="s">
        <v>243</v>
      </c>
    </row>
    <row r="236" customFormat="false" ht="15" hidden="false" customHeight="false" outlineLevel="0" collapsed="false">
      <c r="A236" s="38" t="s">
        <v>236</v>
      </c>
      <c r="B236" s="40" t="n">
        <v>43009</v>
      </c>
      <c r="C236" s="40" t="n">
        <v>43009</v>
      </c>
      <c r="D236" s="38" t="s">
        <v>237</v>
      </c>
      <c r="E236" s="39" t="s">
        <v>436</v>
      </c>
      <c r="F236" s="39" t="s">
        <v>437</v>
      </c>
      <c r="G236" s="38" t="s">
        <v>319</v>
      </c>
      <c r="H236" s="38" t="s">
        <v>241</v>
      </c>
      <c r="I236" s="41" t="n">
        <v>18</v>
      </c>
      <c r="J236" s="38" t="s">
        <v>369</v>
      </c>
      <c r="K236" s="39"/>
      <c r="L236" s="39"/>
      <c r="M236" s="39"/>
      <c r="N236" s="39"/>
      <c r="O236" s="39"/>
      <c r="P236" s="41" t="n">
        <v>5000</v>
      </c>
      <c r="Q236" s="41" t="n">
        <v>900</v>
      </c>
      <c r="R236" s="41" t="n">
        <v>0</v>
      </c>
      <c r="S236" s="41" t="n">
        <v>0</v>
      </c>
      <c r="T236" s="41" t="n">
        <v>0</v>
      </c>
      <c r="U236" s="41" t="n">
        <f aca="false">K236-P236</f>
        <v>-5000</v>
      </c>
      <c r="V236" s="41" t="n">
        <f aca="false">L236-Q236</f>
        <v>-900</v>
      </c>
      <c r="W236" s="41" t="n">
        <f aca="false">M236-R236</f>
        <v>0</v>
      </c>
      <c r="X236" s="41" t="n">
        <f aca="false">N236-S236</f>
        <v>0</v>
      </c>
      <c r="Y236" s="41" t="n">
        <f aca="false">O236-T236</f>
        <v>0</v>
      </c>
      <c r="Z236" s="38" t="s">
        <v>370</v>
      </c>
      <c r="AA236" s="38" t="s">
        <v>241</v>
      </c>
      <c r="AB236" s="38" t="s">
        <v>369</v>
      </c>
      <c r="AC236" s="39" t="s">
        <v>243</v>
      </c>
    </row>
    <row r="237" customFormat="false" ht="15" hidden="false" customHeight="false" outlineLevel="0" collapsed="false">
      <c r="A237" s="38" t="s">
        <v>236</v>
      </c>
      <c r="B237" s="40" t="n">
        <v>43009</v>
      </c>
      <c r="C237" s="40" t="n">
        <v>43009</v>
      </c>
      <c r="D237" s="38" t="s">
        <v>237</v>
      </c>
      <c r="E237" s="39" t="s">
        <v>436</v>
      </c>
      <c r="F237" s="39" t="s">
        <v>437</v>
      </c>
      <c r="G237" s="38" t="s">
        <v>319</v>
      </c>
      <c r="H237" s="38" t="s">
        <v>241</v>
      </c>
      <c r="I237" s="41" t="n">
        <v>28</v>
      </c>
      <c r="J237" s="38" t="s">
        <v>369</v>
      </c>
      <c r="K237" s="39"/>
      <c r="L237" s="39"/>
      <c r="M237" s="39"/>
      <c r="N237" s="39"/>
      <c r="O237" s="39"/>
      <c r="P237" s="41" t="n">
        <v>600000</v>
      </c>
      <c r="Q237" s="41" t="n">
        <v>168000</v>
      </c>
      <c r="R237" s="41" t="n">
        <v>0</v>
      </c>
      <c r="S237" s="41" t="n">
        <v>0</v>
      </c>
      <c r="T237" s="41" t="n">
        <v>0</v>
      </c>
      <c r="U237" s="41" t="n">
        <f aca="false">K237-P237</f>
        <v>-600000</v>
      </c>
      <c r="V237" s="41" t="n">
        <f aca="false">L237-Q237</f>
        <v>-168000</v>
      </c>
      <c r="W237" s="41" t="n">
        <f aca="false">M237-R237</f>
        <v>0</v>
      </c>
      <c r="X237" s="41" t="n">
        <f aca="false">N237-S237</f>
        <v>0</v>
      </c>
      <c r="Y237" s="41" t="n">
        <f aca="false">O237-T237</f>
        <v>0</v>
      </c>
      <c r="Z237" s="38" t="s">
        <v>370</v>
      </c>
      <c r="AA237" s="38" t="s">
        <v>241</v>
      </c>
      <c r="AB237" s="38" t="s">
        <v>369</v>
      </c>
      <c r="AC237" s="39" t="s">
        <v>243</v>
      </c>
    </row>
    <row r="238" customFormat="false" ht="15" hidden="false" customHeight="false" outlineLevel="0" collapsed="false">
      <c r="A238" s="38" t="s">
        <v>236</v>
      </c>
      <c r="B238" s="40" t="n">
        <v>43009</v>
      </c>
      <c r="C238" s="40" t="n">
        <v>43009</v>
      </c>
      <c r="D238" s="38" t="s">
        <v>237</v>
      </c>
      <c r="E238" s="39" t="s">
        <v>537</v>
      </c>
      <c r="F238" s="39" t="s">
        <v>372</v>
      </c>
      <c r="G238" s="38" t="s">
        <v>319</v>
      </c>
      <c r="H238" s="38" t="s">
        <v>241</v>
      </c>
      <c r="I238" s="41" t="n">
        <v>18</v>
      </c>
      <c r="J238" s="38" t="s">
        <v>369</v>
      </c>
      <c r="K238" s="39"/>
      <c r="L238" s="39"/>
      <c r="M238" s="39"/>
      <c r="N238" s="39"/>
      <c r="O238" s="39"/>
      <c r="P238" s="41" t="n">
        <v>31900</v>
      </c>
      <c r="Q238" s="41" t="n">
        <v>5742</v>
      </c>
      <c r="R238" s="41" t="n">
        <v>0</v>
      </c>
      <c r="S238" s="41" t="n">
        <v>0</v>
      </c>
      <c r="T238" s="41" t="n">
        <v>0</v>
      </c>
      <c r="U238" s="41" t="n">
        <f aca="false">K238-P238</f>
        <v>-31900</v>
      </c>
      <c r="V238" s="41" t="n">
        <f aca="false">L238-Q238</f>
        <v>-5742</v>
      </c>
      <c r="W238" s="41" t="n">
        <f aca="false">M238-R238</f>
        <v>0</v>
      </c>
      <c r="X238" s="41" t="n">
        <f aca="false">N238-S238</f>
        <v>0</v>
      </c>
      <c r="Y238" s="41" t="n">
        <f aca="false">O238-T238</f>
        <v>0</v>
      </c>
      <c r="Z238" s="38" t="s">
        <v>370</v>
      </c>
      <c r="AA238" s="38" t="s">
        <v>241</v>
      </c>
      <c r="AB238" s="38" t="s">
        <v>369</v>
      </c>
      <c r="AC238" s="39" t="s">
        <v>243</v>
      </c>
    </row>
    <row r="239" customFormat="false" ht="15" hidden="false" customHeight="false" outlineLevel="0" collapsed="false">
      <c r="A239" s="38" t="s">
        <v>236</v>
      </c>
      <c r="B239" s="40" t="n">
        <v>43009</v>
      </c>
      <c r="C239" s="40" t="n">
        <v>43009</v>
      </c>
      <c r="D239" s="38" t="s">
        <v>237</v>
      </c>
      <c r="E239" s="39" t="s">
        <v>556</v>
      </c>
      <c r="F239" s="39" t="s">
        <v>557</v>
      </c>
      <c r="G239" s="38" t="s">
        <v>319</v>
      </c>
      <c r="H239" s="38" t="s">
        <v>241</v>
      </c>
      <c r="I239" s="41" t="n">
        <v>18</v>
      </c>
      <c r="J239" s="38" t="s">
        <v>369</v>
      </c>
      <c r="K239" s="39"/>
      <c r="L239" s="39"/>
      <c r="M239" s="39"/>
      <c r="N239" s="39"/>
      <c r="O239" s="39"/>
      <c r="P239" s="41" t="n">
        <v>1000</v>
      </c>
      <c r="Q239" s="41" t="n">
        <v>180</v>
      </c>
      <c r="R239" s="41" t="n">
        <v>0</v>
      </c>
      <c r="S239" s="41" t="n">
        <v>0</v>
      </c>
      <c r="T239" s="41" t="n">
        <v>0</v>
      </c>
      <c r="U239" s="41" t="n">
        <f aca="false">K239-P239</f>
        <v>-1000</v>
      </c>
      <c r="V239" s="41" t="n">
        <f aca="false">L239-Q239</f>
        <v>-180</v>
      </c>
      <c r="W239" s="41" t="n">
        <f aca="false">M239-R239</f>
        <v>0</v>
      </c>
      <c r="X239" s="41" t="n">
        <f aca="false">N239-S239</f>
        <v>0</v>
      </c>
      <c r="Y239" s="41" t="n">
        <f aca="false">O239-T239</f>
        <v>0</v>
      </c>
      <c r="Z239" s="38" t="s">
        <v>370</v>
      </c>
      <c r="AA239" s="38" t="s">
        <v>241</v>
      </c>
      <c r="AB239" s="38" t="s">
        <v>369</v>
      </c>
      <c r="AC239" s="39" t="s">
        <v>243</v>
      </c>
    </row>
    <row r="240" customFormat="false" ht="15" hidden="false" customHeight="false" outlineLevel="0" collapsed="false">
      <c r="A240" s="38" t="s">
        <v>236</v>
      </c>
      <c r="B240" s="40" t="n">
        <v>43009</v>
      </c>
      <c r="C240" s="40" t="n">
        <v>43070</v>
      </c>
      <c r="D240" s="38" t="s">
        <v>237</v>
      </c>
      <c r="E240" s="39" t="s">
        <v>509</v>
      </c>
      <c r="F240" s="39" t="s">
        <v>510</v>
      </c>
      <c r="G240" s="38" t="s">
        <v>319</v>
      </c>
      <c r="H240" s="38" t="s">
        <v>241</v>
      </c>
      <c r="I240" s="41" t="n">
        <v>5</v>
      </c>
      <c r="J240" s="38" t="s">
        <v>369</v>
      </c>
      <c r="K240" s="39"/>
      <c r="L240" s="39"/>
      <c r="M240" s="39"/>
      <c r="N240" s="39"/>
      <c r="O240" s="39"/>
      <c r="P240" s="41" t="n">
        <v>20722.8</v>
      </c>
      <c r="Q240" s="41" t="n">
        <v>0</v>
      </c>
      <c r="R240" s="41" t="n">
        <v>518.07</v>
      </c>
      <c r="S240" s="41" t="n">
        <v>518.07</v>
      </c>
      <c r="T240" s="41" t="n">
        <v>0</v>
      </c>
      <c r="U240" s="41" t="n">
        <f aca="false">K240-P240</f>
        <v>-20722.8</v>
      </c>
      <c r="V240" s="41" t="n">
        <f aca="false">L240-Q240</f>
        <v>0</v>
      </c>
      <c r="W240" s="41" t="n">
        <f aca="false">M240-R240</f>
        <v>-518.07</v>
      </c>
      <c r="X240" s="41" t="n">
        <f aca="false">N240-S240</f>
        <v>-518.07</v>
      </c>
      <c r="Y240" s="41" t="n">
        <f aca="false">O240-T240</f>
        <v>0</v>
      </c>
      <c r="Z240" s="38" t="s">
        <v>370</v>
      </c>
      <c r="AA240" s="38" t="s">
        <v>241</v>
      </c>
      <c r="AB240" s="38" t="s">
        <v>369</v>
      </c>
      <c r="AC240" s="39" t="s">
        <v>243</v>
      </c>
    </row>
    <row r="241" customFormat="false" ht="15" hidden="false" customHeight="false" outlineLevel="0" collapsed="false">
      <c r="A241" s="38" t="s">
        <v>236</v>
      </c>
      <c r="B241" s="40" t="n">
        <v>43009</v>
      </c>
      <c r="C241" s="40" t="n">
        <v>43070</v>
      </c>
      <c r="D241" s="38" t="s">
        <v>237</v>
      </c>
      <c r="E241" s="39" t="s">
        <v>558</v>
      </c>
      <c r="F241" s="39" t="s">
        <v>480</v>
      </c>
      <c r="G241" s="38" t="s">
        <v>319</v>
      </c>
      <c r="H241" s="38" t="s">
        <v>241</v>
      </c>
      <c r="I241" s="41" t="n">
        <v>18</v>
      </c>
      <c r="J241" s="38" t="s">
        <v>369</v>
      </c>
      <c r="K241" s="39"/>
      <c r="L241" s="39"/>
      <c r="M241" s="39"/>
      <c r="N241" s="39"/>
      <c r="O241" s="39"/>
      <c r="P241" s="41" t="n">
        <v>45792</v>
      </c>
      <c r="Q241" s="41" t="n">
        <v>0</v>
      </c>
      <c r="R241" s="41" t="n">
        <v>4121.28</v>
      </c>
      <c r="S241" s="41" t="n">
        <v>4121.28</v>
      </c>
      <c r="T241" s="41" t="n">
        <v>0</v>
      </c>
      <c r="U241" s="41" t="n">
        <f aca="false">K241-P241</f>
        <v>-45792</v>
      </c>
      <c r="V241" s="41" t="n">
        <f aca="false">L241-Q241</f>
        <v>0</v>
      </c>
      <c r="W241" s="41" t="n">
        <f aca="false">M241-R241</f>
        <v>-4121.28</v>
      </c>
      <c r="X241" s="41" t="n">
        <f aca="false">N241-S241</f>
        <v>-4121.28</v>
      </c>
      <c r="Y241" s="41" t="n">
        <f aca="false">O241-T241</f>
        <v>0</v>
      </c>
      <c r="Z241" s="38" t="s">
        <v>370</v>
      </c>
      <c r="AA241" s="38" t="s">
        <v>241</v>
      </c>
      <c r="AB241" s="38" t="s">
        <v>369</v>
      </c>
      <c r="AC241" s="39" t="s">
        <v>243</v>
      </c>
    </row>
    <row r="242" customFormat="false" ht="15" hidden="false" customHeight="false" outlineLevel="0" collapsed="false">
      <c r="A242" s="38" t="s">
        <v>236</v>
      </c>
      <c r="B242" s="40" t="n">
        <v>43009</v>
      </c>
      <c r="C242" s="40" t="n">
        <v>43070</v>
      </c>
      <c r="D242" s="38" t="s">
        <v>237</v>
      </c>
      <c r="E242" s="39" t="s">
        <v>558</v>
      </c>
      <c r="F242" s="39" t="s">
        <v>480</v>
      </c>
      <c r="G242" s="38" t="s">
        <v>319</v>
      </c>
      <c r="H242" s="38" t="s">
        <v>241</v>
      </c>
      <c r="I242" s="41" t="n">
        <v>28</v>
      </c>
      <c r="J242" s="38" t="s">
        <v>369</v>
      </c>
      <c r="K242" s="39"/>
      <c r="L242" s="39"/>
      <c r="M242" s="39"/>
      <c r="N242" s="39"/>
      <c r="O242" s="39"/>
      <c r="P242" s="41" t="n">
        <v>10260</v>
      </c>
      <c r="Q242" s="41" t="n">
        <v>0</v>
      </c>
      <c r="R242" s="41" t="n">
        <v>1436.4</v>
      </c>
      <c r="S242" s="41" t="n">
        <v>1436.4</v>
      </c>
      <c r="T242" s="41" t="n">
        <v>0</v>
      </c>
      <c r="U242" s="41" t="n">
        <f aca="false">K242-P242</f>
        <v>-10260</v>
      </c>
      <c r="V242" s="41" t="n">
        <f aca="false">L242-Q242</f>
        <v>0</v>
      </c>
      <c r="W242" s="41" t="n">
        <f aca="false">M242-R242</f>
        <v>-1436.4</v>
      </c>
      <c r="X242" s="41" t="n">
        <f aca="false">N242-S242</f>
        <v>-1436.4</v>
      </c>
      <c r="Y242" s="41" t="n">
        <f aca="false">O242-T242</f>
        <v>0</v>
      </c>
      <c r="Z242" s="38" t="s">
        <v>370</v>
      </c>
      <c r="AA242" s="38" t="s">
        <v>241</v>
      </c>
      <c r="AB242" s="38" t="s">
        <v>369</v>
      </c>
      <c r="AC242" s="39" t="s">
        <v>243</v>
      </c>
    </row>
    <row r="243" customFormat="false" ht="15" hidden="false" customHeight="false" outlineLevel="0" collapsed="false">
      <c r="A243" s="38" t="s">
        <v>236</v>
      </c>
      <c r="B243" s="40" t="n">
        <v>43009</v>
      </c>
      <c r="C243" s="40" t="n">
        <v>43070</v>
      </c>
      <c r="D243" s="38" t="s">
        <v>237</v>
      </c>
      <c r="E243" s="39" t="s">
        <v>493</v>
      </c>
      <c r="F243" s="39" t="s">
        <v>494</v>
      </c>
      <c r="G243" s="38" t="s">
        <v>319</v>
      </c>
      <c r="H243" s="38" t="s">
        <v>241</v>
      </c>
      <c r="I243" s="41" t="n">
        <v>0</v>
      </c>
      <c r="J243" s="38" t="s">
        <v>369</v>
      </c>
      <c r="K243" s="39"/>
      <c r="L243" s="39"/>
      <c r="M243" s="39"/>
      <c r="N243" s="39"/>
      <c r="O243" s="39"/>
      <c r="P243" s="41" t="n">
        <v>0</v>
      </c>
      <c r="Q243" s="41" t="n">
        <v>0</v>
      </c>
      <c r="R243" s="41" t="n">
        <v>0</v>
      </c>
      <c r="S243" s="41" t="n">
        <v>0</v>
      </c>
      <c r="T243" s="41" t="n">
        <v>0</v>
      </c>
      <c r="U243" s="41" t="n">
        <f aca="false">K243-P243</f>
        <v>0</v>
      </c>
      <c r="V243" s="41" t="n">
        <f aca="false">L243-Q243</f>
        <v>0</v>
      </c>
      <c r="W243" s="41" t="n">
        <f aca="false">M243-R243</f>
        <v>0</v>
      </c>
      <c r="X243" s="41" t="n">
        <f aca="false">N243-S243</f>
        <v>0</v>
      </c>
      <c r="Y243" s="41" t="n">
        <f aca="false">O243-T243</f>
        <v>0</v>
      </c>
      <c r="Z243" s="38" t="s">
        <v>370</v>
      </c>
      <c r="AA243" s="38" t="s">
        <v>241</v>
      </c>
      <c r="AB243" s="38" t="s">
        <v>369</v>
      </c>
      <c r="AC243" s="39" t="s">
        <v>243</v>
      </c>
    </row>
    <row r="244" customFormat="false" ht="15" hidden="false" customHeight="false" outlineLevel="0" collapsed="false">
      <c r="A244" s="38" t="s">
        <v>236</v>
      </c>
      <c r="B244" s="40" t="n">
        <v>43009</v>
      </c>
      <c r="C244" s="40" t="n">
        <v>43070</v>
      </c>
      <c r="D244" s="38" t="s">
        <v>237</v>
      </c>
      <c r="E244" s="39" t="s">
        <v>493</v>
      </c>
      <c r="F244" s="39" t="s">
        <v>494</v>
      </c>
      <c r="G244" s="38" t="s">
        <v>319</v>
      </c>
      <c r="H244" s="38" t="s">
        <v>241</v>
      </c>
      <c r="I244" s="41" t="n">
        <v>28</v>
      </c>
      <c r="J244" s="38" t="s">
        <v>369</v>
      </c>
      <c r="K244" s="39"/>
      <c r="L244" s="39"/>
      <c r="M244" s="39"/>
      <c r="N244" s="39"/>
      <c r="O244" s="39"/>
      <c r="P244" s="41" t="n">
        <v>10610</v>
      </c>
      <c r="Q244" s="41" t="n">
        <v>0</v>
      </c>
      <c r="R244" s="41" t="n">
        <v>1485.4</v>
      </c>
      <c r="S244" s="41" t="n">
        <v>1485.4</v>
      </c>
      <c r="T244" s="41" t="n">
        <v>0</v>
      </c>
      <c r="U244" s="41" t="n">
        <f aca="false">K244-P244</f>
        <v>-10610</v>
      </c>
      <c r="V244" s="41" t="n">
        <f aca="false">L244-Q244</f>
        <v>0</v>
      </c>
      <c r="W244" s="41" t="n">
        <f aca="false">M244-R244</f>
        <v>-1485.4</v>
      </c>
      <c r="X244" s="41" t="n">
        <f aca="false">N244-S244</f>
        <v>-1485.4</v>
      </c>
      <c r="Y244" s="41" t="n">
        <f aca="false">O244-T244</f>
        <v>0</v>
      </c>
      <c r="Z244" s="38" t="s">
        <v>370</v>
      </c>
      <c r="AA244" s="38" t="s">
        <v>241</v>
      </c>
      <c r="AB244" s="38" t="s">
        <v>369</v>
      </c>
      <c r="AC244" s="39" t="s">
        <v>243</v>
      </c>
    </row>
    <row r="245" customFormat="false" ht="15" hidden="false" customHeight="false" outlineLevel="0" collapsed="false">
      <c r="A245" s="38" t="s">
        <v>236</v>
      </c>
      <c r="B245" s="40" t="n">
        <v>43009</v>
      </c>
      <c r="C245" s="40" t="n">
        <v>43070</v>
      </c>
      <c r="D245" s="38" t="s">
        <v>237</v>
      </c>
      <c r="E245" s="39" t="s">
        <v>390</v>
      </c>
      <c r="F245" s="39" t="s">
        <v>391</v>
      </c>
      <c r="G245" s="38" t="s">
        <v>319</v>
      </c>
      <c r="H245" s="38" t="s">
        <v>241</v>
      </c>
      <c r="I245" s="41" t="n">
        <v>18</v>
      </c>
      <c r="J245" s="38" t="s">
        <v>369</v>
      </c>
      <c r="K245" s="39"/>
      <c r="L245" s="39"/>
      <c r="M245" s="39"/>
      <c r="N245" s="39"/>
      <c r="O245" s="39"/>
      <c r="P245" s="41" t="n">
        <v>94813.75</v>
      </c>
      <c r="Q245" s="41" t="n">
        <v>0</v>
      </c>
      <c r="R245" s="41" t="n">
        <v>8533.24</v>
      </c>
      <c r="S245" s="41" t="n">
        <v>8533.24</v>
      </c>
      <c r="T245" s="41" t="n">
        <v>0</v>
      </c>
      <c r="U245" s="41" t="n">
        <f aca="false">K245-P245</f>
        <v>-94813.75</v>
      </c>
      <c r="V245" s="41" t="n">
        <f aca="false">L245-Q245</f>
        <v>0</v>
      </c>
      <c r="W245" s="41" t="n">
        <f aca="false">M245-R245</f>
        <v>-8533.24</v>
      </c>
      <c r="X245" s="41" t="n">
        <f aca="false">N245-S245</f>
        <v>-8533.24</v>
      </c>
      <c r="Y245" s="41" t="n">
        <f aca="false">O245-T245</f>
        <v>0</v>
      </c>
      <c r="Z245" s="38" t="s">
        <v>370</v>
      </c>
      <c r="AA245" s="38" t="s">
        <v>241</v>
      </c>
      <c r="AB245" s="38" t="s">
        <v>369</v>
      </c>
      <c r="AC245" s="39" t="s">
        <v>243</v>
      </c>
    </row>
    <row r="246" customFormat="false" ht="15" hidden="false" customHeight="false" outlineLevel="0" collapsed="false">
      <c r="A246" s="38" t="s">
        <v>236</v>
      </c>
      <c r="B246" s="40" t="n">
        <v>43009</v>
      </c>
      <c r="C246" s="40" t="n">
        <v>43070</v>
      </c>
      <c r="D246" s="38" t="s">
        <v>237</v>
      </c>
      <c r="E246" s="39" t="s">
        <v>559</v>
      </c>
      <c r="F246" s="39" t="s">
        <v>267</v>
      </c>
      <c r="G246" s="38" t="s">
        <v>319</v>
      </c>
      <c r="H246" s="38" t="s">
        <v>241</v>
      </c>
      <c r="I246" s="41" t="n">
        <v>18</v>
      </c>
      <c r="J246" s="38" t="s">
        <v>369</v>
      </c>
      <c r="K246" s="39"/>
      <c r="L246" s="39"/>
      <c r="M246" s="39"/>
      <c r="N246" s="39"/>
      <c r="O246" s="39"/>
      <c r="P246" s="41" t="n">
        <v>5780</v>
      </c>
      <c r="Q246" s="41" t="n">
        <v>0</v>
      </c>
      <c r="R246" s="41" t="n">
        <v>520.2</v>
      </c>
      <c r="S246" s="41" t="n">
        <v>520.2</v>
      </c>
      <c r="T246" s="41" t="n">
        <v>0</v>
      </c>
      <c r="U246" s="41" t="n">
        <f aca="false">K246-P246</f>
        <v>-5780</v>
      </c>
      <c r="V246" s="41" t="n">
        <f aca="false">L246-Q246</f>
        <v>0</v>
      </c>
      <c r="W246" s="41" t="n">
        <f aca="false">M246-R246</f>
        <v>-520.2</v>
      </c>
      <c r="X246" s="41" t="n">
        <f aca="false">N246-S246</f>
        <v>-520.2</v>
      </c>
      <c r="Y246" s="41" t="n">
        <f aca="false">O246-T246</f>
        <v>0</v>
      </c>
      <c r="Z246" s="38" t="s">
        <v>370</v>
      </c>
      <c r="AA246" s="38" t="s">
        <v>241</v>
      </c>
      <c r="AB246" s="38" t="s">
        <v>369</v>
      </c>
      <c r="AC246" s="39" t="s">
        <v>243</v>
      </c>
    </row>
    <row r="247" customFormat="false" ht="15" hidden="false" customHeight="false" outlineLevel="0" collapsed="false">
      <c r="A247" s="38" t="s">
        <v>236</v>
      </c>
      <c r="B247" s="40" t="n">
        <v>43009</v>
      </c>
      <c r="C247" s="40" t="n">
        <v>43070</v>
      </c>
      <c r="D247" s="38" t="s">
        <v>237</v>
      </c>
      <c r="E247" s="39" t="s">
        <v>392</v>
      </c>
      <c r="F247" s="39" t="s">
        <v>393</v>
      </c>
      <c r="G247" s="38" t="s">
        <v>319</v>
      </c>
      <c r="H247" s="38" t="s">
        <v>241</v>
      </c>
      <c r="I247" s="41" t="n">
        <v>18</v>
      </c>
      <c r="J247" s="38" t="s">
        <v>369</v>
      </c>
      <c r="K247" s="39"/>
      <c r="L247" s="39"/>
      <c r="M247" s="39"/>
      <c r="N247" s="39"/>
      <c r="O247" s="39"/>
      <c r="P247" s="41" t="n">
        <v>48002</v>
      </c>
      <c r="Q247" s="41" t="n">
        <v>0</v>
      </c>
      <c r="R247" s="41" t="n">
        <v>4320.18</v>
      </c>
      <c r="S247" s="41" t="n">
        <v>4320.18</v>
      </c>
      <c r="T247" s="41" t="n">
        <v>0</v>
      </c>
      <c r="U247" s="41" t="n">
        <f aca="false">K247-P247</f>
        <v>-48002</v>
      </c>
      <c r="V247" s="41" t="n">
        <f aca="false">L247-Q247</f>
        <v>0</v>
      </c>
      <c r="W247" s="41" t="n">
        <f aca="false">M247-R247</f>
        <v>-4320.18</v>
      </c>
      <c r="X247" s="41" t="n">
        <f aca="false">N247-S247</f>
        <v>-4320.18</v>
      </c>
      <c r="Y247" s="41" t="n">
        <f aca="false">O247-T247</f>
        <v>0</v>
      </c>
      <c r="Z247" s="38" t="s">
        <v>370</v>
      </c>
      <c r="AA247" s="38" t="s">
        <v>241</v>
      </c>
      <c r="AB247" s="38" t="s">
        <v>369</v>
      </c>
      <c r="AC247" s="39" t="s">
        <v>243</v>
      </c>
    </row>
    <row r="248" customFormat="false" ht="15" hidden="false" customHeight="false" outlineLevel="0" collapsed="false">
      <c r="A248" s="38" t="s">
        <v>236</v>
      </c>
      <c r="B248" s="40" t="n">
        <v>43009</v>
      </c>
      <c r="C248" s="40" t="n">
        <v>43070</v>
      </c>
      <c r="D248" s="38" t="s">
        <v>237</v>
      </c>
      <c r="E248" s="39" t="s">
        <v>496</v>
      </c>
      <c r="F248" s="39" t="s">
        <v>375</v>
      </c>
      <c r="G248" s="38" t="s">
        <v>319</v>
      </c>
      <c r="H248" s="38" t="s">
        <v>241</v>
      </c>
      <c r="I248" s="41" t="n">
        <v>18</v>
      </c>
      <c r="J248" s="38" t="s">
        <v>369</v>
      </c>
      <c r="K248" s="39"/>
      <c r="L248" s="39"/>
      <c r="M248" s="39"/>
      <c r="N248" s="39"/>
      <c r="O248" s="39"/>
      <c r="P248" s="41" t="n">
        <v>22500</v>
      </c>
      <c r="Q248" s="41" t="n">
        <v>0</v>
      </c>
      <c r="R248" s="41" t="n">
        <v>2025</v>
      </c>
      <c r="S248" s="41" t="n">
        <v>2025</v>
      </c>
      <c r="T248" s="41" t="n">
        <v>0</v>
      </c>
      <c r="U248" s="41" t="n">
        <f aca="false">K248-P248</f>
        <v>-22500</v>
      </c>
      <c r="V248" s="41" t="n">
        <f aca="false">L248-Q248</f>
        <v>0</v>
      </c>
      <c r="W248" s="41" t="n">
        <f aca="false">M248-R248</f>
        <v>-2025</v>
      </c>
      <c r="X248" s="41" t="n">
        <f aca="false">N248-S248</f>
        <v>-2025</v>
      </c>
      <c r="Y248" s="41" t="n">
        <f aca="false">O248-T248</f>
        <v>0</v>
      </c>
      <c r="Z248" s="38" t="s">
        <v>370</v>
      </c>
      <c r="AA248" s="38" t="s">
        <v>241</v>
      </c>
      <c r="AB248" s="38" t="s">
        <v>369</v>
      </c>
      <c r="AC248" s="39" t="s">
        <v>243</v>
      </c>
    </row>
    <row r="249" customFormat="false" ht="15" hidden="false" customHeight="false" outlineLevel="0" collapsed="false">
      <c r="A249" s="38" t="s">
        <v>236</v>
      </c>
      <c r="B249" s="40" t="n">
        <v>43009</v>
      </c>
      <c r="C249" s="40" t="n">
        <v>43070</v>
      </c>
      <c r="D249" s="38" t="s">
        <v>237</v>
      </c>
      <c r="E249" s="39" t="s">
        <v>497</v>
      </c>
      <c r="F249" s="39" t="s">
        <v>267</v>
      </c>
      <c r="G249" s="38" t="s">
        <v>319</v>
      </c>
      <c r="H249" s="38" t="s">
        <v>241</v>
      </c>
      <c r="I249" s="41" t="n">
        <v>12</v>
      </c>
      <c r="J249" s="38" t="s">
        <v>369</v>
      </c>
      <c r="K249" s="39"/>
      <c r="L249" s="39"/>
      <c r="M249" s="39"/>
      <c r="N249" s="39"/>
      <c r="O249" s="39"/>
      <c r="P249" s="41" t="n">
        <v>401.76</v>
      </c>
      <c r="Q249" s="41" t="n">
        <v>0</v>
      </c>
      <c r="R249" s="41" t="n">
        <v>24.11</v>
      </c>
      <c r="S249" s="41" t="n">
        <v>24.11</v>
      </c>
      <c r="T249" s="41" t="n">
        <v>0</v>
      </c>
      <c r="U249" s="41" t="n">
        <f aca="false">K249-P249</f>
        <v>-401.76</v>
      </c>
      <c r="V249" s="41" t="n">
        <f aca="false">L249-Q249</f>
        <v>0</v>
      </c>
      <c r="W249" s="41" t="n">
        <f aca="false">M249-R249</f>
        <v>-24.11</v>
      </c>
      <c r="X249" s="41" t="n">
        <f aca="false">N249-S249</f>
        <v>-24.11</v>
      </c>
      <c r="Y249" s="41" t="n">
        <f aca="false">O249-T249</f>
        <v>0</v>
      </c>
      <c r="Z249" s="38" t="s">
        <v>370</v>
      </c>
      <c r="AA249" s="38" t="s">
        <v>241</v>
      </c>
      <c r="AB249" s="38" t="s">
        <v>369</v>
      </c>
      <c r="AC249" s="39" t="s">
        <v>243</v>
      </c>
    </row>
    <row r="250" customFormat="false" ht="15" hidden="false" customHeight="false" outlineLevel="0" collapsed="false">
      <c r="A250" s="38" t="s">
        <v>236</v>
      </c>
      <c r="B250" s="40" t="n">
        <v>43009</v>
      </c>
      <c r="C250" s="40" t="n">
        <v>43070</v>
      </c>
      <c r="D250" s="38" t="s">
        <v>237</v>
      </c>
      <c r="E250" s="39" t="s">
        <v>521</v>
      </c>
      <c r="F250" s="39" t="s">
        <v>335</v>
      </c>
      <c r="G250" s="38" t="s">
        <v>319</v>
      </c>
      <c r="H250" s="38" t="s">
        <v>241</v>
      </c>
      <c r="I250" s="41" t="n">
        <v>5</v>
      </c>
      <c r="J250" s="38" t="s">
        <v>369</v>
      </c>
      <c r="K250" s="39"/>
      <c r="L250" s="39"/>
      <c r="M250" s="39"/>
      <c r="N250" s="39"/>
      <c r="O250" s="39"/>
      <c r="P250" s="41" t="n">
        <v>32754</v>
      </c>
      <c r="Q250" s="41" t="n">
        <v>0</v>
      </c>
      <c r="R250" s="41" t="n">
        <v>818.85</v>
      </c>
      <c r="S250" s="41" t="n">
        <v>818.85</v>
      </c>
      <c r="T250" s="41" t="n">
        <v>0</v>
      </c>
      <c r="U250" s="41" t="n">
        <f aca="false">K250-P250</f>
        <v>-32754</v>
      </c>
      <c r="V250" s="41" t="n">
        <f aca="false">L250-Q250</f>
        <v>0</v>
      </c>
      <c r="W250" s="41" t="n">
        <f aca="false">M250-R250</f>
        <v>-818.85</v>
      </c>
      <c r="X250" s="41" t="n">
        <f aca="false">N250-S250</f>
        <v>-818.85</v>
      </c>
      <c r="Y250" s="41" t="n">
        <f aca="false">O250-T250</f>
        <v>0</v>
      </c>
      <c r="Z250" s="38" t="s">
        <v>370</v>
      </c>
      <c r="AA250" s="38" t="s">
        <v>241</v>
      </c>
      <c r="AB250" s="38" t="s">
        <v>369</v>
      </c>
      <c r="AC250" s="39" t="s">
        <v>243</v>
      </c>
    </row>
    <row r="251" customFormat="false" ht="15" hidden="false" customHeight="false" outlineLevel="0" collapsed="false">
      <c r="A251" s="38" t="s">
        <v>236</v>
      </c>
      <c r="B251" s="40" t="n">
        <v>43009</v>
      </c>
      <c r="C251" s="40" t="n">
        <v>43070</v>
      </c>
      <c r="D251" s="38" t="s">
        <v>237</v>
      </c>
      <c r="E251" s="39" t="s">
        <v>560</v>
      </c>
      <c r="F251" s="39" t="s">
        <v>516</v>
      </c>
      <c r="G251" s="38" t="s">
        <v>319</v>
      </c>
      <c r="H251" s="38" t="s">
        <v>241</v>
      </c>
      <c r="I251" s="41" t="n">
        <v>18</v>
      </c>
      <c r="J251" s="38" t="s">
        <v>369</v>
      </c>
      <c r="K251" s="39"/>
      <c r="L251" s="39"/>
      <c r="M251" s="39"/>
      <c r="N251" s="39"/>
      <c r="O251" s="39"/>
      <c r="P251" s="41" t="n">
        <v>10500</v>
      </c>
      <c r="Q251" s="41" t="n">
        <v>0</v>
      </c>
      <c r="R251" s="41" t="n">
        <v>945</v>
      </c>
      <c r="S251" s="41" t="n">
        <v>945</v>
      </c>
      <c r="T251" s="41" t="n">
        <v>0</v>
      </c>
      <c r="U251" s="41" t="n">
        <f aca="false">K251-P251</f>
        <v>-10500</v>
      </c>
      <c r="V251" s="41" t="n">
        <f aca="false">L251-Q251</f>
        <v>0</v>
      </c>
      <c r="W251" s="41" t="n">
        <f aca="false">M251-R251</f>
        <v>-945</v>
      </c>
      <c r="X251" s="41" t="n">
        <f aca="false">N251-S251</f>
        <v>-945</v>
      </c>
      <c r="Y251" s="41" t="n">
        <f aca="false">O251-T251</f>
        <v>0</v>
      </c>
      <c r="Z251" s="38" t="s">
        <v>370</v>
      </c>
      <c r="AA251" s="38" t="s">
        <v>241</v>
      </c>
      <c r="AB251" s="38" t="s">
        <v>369</v>
      </c>
      <c r="AC251" s="39" t="s">
        <v>243</v>
      </c>
    </row>
    <row r="252" customFormat="false" ht="15" hidden="false" customHeight="false" outlineLevel="0" collapsed="false">
      <c r="A252" s="38" t="s">
        <v>236</v>
      </c>
      <c r="B252" s="40" t="n">
        <v>43009</v>
      </c>
      <c r="C252" s="40" t="n">
        <v>43070</v>
      </c>
      <c r="D252" s="38" t="s">
        <v>237</v>
      </c>
      <c r="E252" s="39" t="s">
        <v>561</v>
      </c>
      <c r="F252" s="39" t="s">
        <v>562</v>
      </c>
      <c r="G252" s="38" t="s">
        <v>319</v>
      </c>
      <c r="H252" s="38" t="s">
        <v>241</v>
      </c>
      <c r="I252" s="41" t="n">
        <v>28</v>
      </c>
      <c r="J252" s="38" t="s">
        <v>369</v>
      </c>
      <c r="K252" s="39"/>
      <c r="L252" s="39"/>
      <c r="M252" s="39"/>
      <c r="N252" s="39"/>
      <c r="O252" s="39"/>
      <c r="P252" s="41" t="n">
        <v>1959.75</v>
      </c>
      <c r="Q252" s="41" t="n">
        <v>0</v>
      </c>
      <c r="R252" s="41" t="n">
        <v>274.37</v>
      </c>
      <c r="S252" s="41" t="n">
        <v>274.37</v>
      </c>
      <c r="T252" s="41" t="n">
        <v>0</v>
      </c>
      <c r="U252" s="41" t="n">
        <f aca="false">K252-P252</f>
        <v>-1959.75</v>
      </c>
      <c r="V252" s="41" t="n">
        <f aca="false">L252-Q252</f>
        <v>0</v>
      </c>
      <c r="W252" s="41" t="n">
        <f aca="false">M252-R252</f>
        <v>-274.37</v>
      </c>
      <c r="X252" s="41" t="n">
        <f aca="false">N252-S252</f>
        <v>-274.37</v>
      </c>
      <c r="Y252" s="41" t="n">
        <f aca="false">O252-T252</f>
        <v>0</v>
      </c>
      <c r="Z252" s="38" t="s">
        <v>370</v>
      </c>
      <c r="AA252" s="38" t="s">
        <v>241</v>
      </c>
      <c r="AB252" s="38" t="s">
        <v>369</v>
      </c>
      <c r="AC252" s="39" t="s">
        <v>243</v>
      </c>
    </row>
    <row r="253" customFormat="false" ht="15" hidden="false" customHeight="false" outlineLevel="0" collapsed="false">
      <c r="A253" s="38" t="s">
        <v>236</v>
      </c>
      <c r="B253" s="40" t="n">
        <v>43009</v>
      </c>
      <c r="C253" s="40" t="n">
        <v>43070</v>
      </c>
      <c r="D253" s="38" t="s">
        <v>237</v>
      </c>
      <c r="E253" s="39" t="s">
        <v>524</v>
      </c>
      <c r="F253" s="39" t="s">
        <v>525</v>
      </c>
      <c r="G253" s="38" t="s">
        <v>319</v>
      </c>
      <c r="H253" s="38" t="s">
        <v>241</v>
      </c>
      <c r="I253" s="41" t="n">
        <v>18</v>
      </c>
      <c r="J253" s="38" t="s">
        <v>369</v>
      </c>
      <c r="K253" s="39"/>
      <c r="L253" s="39"/>
      <c r="M253" s="39"/>
      <c r="N253" s="39"/>
      <c r="O253" s="39"/>
      <c r="P253" s="41" t="n">
        <v>23258</v>
      </c>
      <c r="Q253" s="41" t="n">
        <v>4186.44</v>
      </c>
      <c r="R253" s="41" t="n">
        <v>0</v>
      </c>
      <c r="S253" s="41" t="n">
        <v>0</v>
      </c>
      <c r="T253" s="41" t="n">
        <v>0</v>
      </c>
      <c r="U253" s="41" t="n">
        <f aca="false">K253-P253</f>
        <v>-23258</v>
      </c>
      <c r="V253" s="41" t="n">
        <f aca="false">L253-Q253</f>
        <v>-4186.44</v>
      </c>
      <c r="W253" s="41" t="n">
        <f aca="false">M253-R253</f>
        <v>0</v>
      </c>
      <c r="X253" s="41" t="n">
        <f aca="false">N253-S253</f>
        <v>0</v>
      </c>
      <c r="Y253" s="41" t="n">
        <f aca="false">O253-T253</f>
        <v>0</v>
      </c>
      <c r="Z253" s="38" t="s">
        <v>370</v>
      </c>
      <c r="AA253" s="38" t="s">
        <v>241</v>
      </c>
      <c r="AB253" s="38" t="s">
        <v>369</v>
      </c>
      <c r="AC253" s="39" t="s">
        <v>243</v>
      </c>
    </row>
    <row r="254" customFormat="false" ht="15" hidden="false" customHeight="false" outlineLevel="0" collapsed="false">
      <c r="A254" s="38" t="s">
        <v>236</v>
      </c>
      <c r="B254" s="40" t="n">
        <v>43009</v>
      </c>
      <c r="C254" s="40" t="n">
        <v>43132</v>
      </c>
      <c r="D254" s="38" t="s">
        <v>237</v>
      </c>
      <c r="E254" s="39" t="s">
        <v>502</v>
      </c>
      <c r="F254" s="39" t="s">
        <v>503</v>
      </c>
      <c r="G254" s="38" t="s">
        <v>319</v>
      </c>
      <c r="H254" s="38" t="s">
        <v>241</v>
      </c>
      <c r="I254" s="41" t="n">
        <v>18</v>
      </c>
      <c r="J254" s="38" t="s">
        <v>369</v>
      </c>
      <c r="K254" s="39"/>
      <c r="L254" s="39"/>
      <c r="M254" s="39"/>
      <c r="N254" s="39"/>
      <c r="O254" s="39"/>
      <c r="P254" s="41" t="n">
        <v>67483</v>
      </c>
      <c r="Q254" s="41" t="n">
        <v>0</v>
      </c>
      <c r="R254" s="41" t="n">
        <v>6073.47</v>
      </c>
      <c r="S254" s="41" t="n">
        <v>6073.47</v>
      </c>
      <c r="T254" s="41" t="n">
        <v>0</v>
      </c>
      <c r="U254" s="41" t="n">
        <f aca="false">K254-P254</f>
        <v>-67483</v>
      </c>
      <c r="V254" s="41" t="n">
        <f aca="false">L254-Q254</f>
        <v>0</v>
      </c>
      <c r="W254" s="41" t="n">
        <f aca="false">M254-R254</f>
        <v>-6073.47</v>
      </c>
      <c r="X254" s="41" t="n">
        <f aca="false">N254-S254</f>
        <v>-6073.47</v>
      </c>
      <c r="Y254" s="41" t="n">
        <f aca="false">O254-T254</f>
        <v>0</v>
      </c>
      <c r="Z254" s="38" t="s">
        <v>370</v>
      </c>
      <c r="AA254" s="38" t="s">
        <v>241</v>
      </c>
      <c r="AB254" s="38" t="s">
        <v>369</v>
      </c>
      <c r="AC254" s="39" t="s">
        <v>243</v>
      </c>
    </row>
    <row r="255" customFormat="false" ht="15" hidden="false" customHeight="false" outlineLevel="0" collapsed="false">
      <c r="A255" s="38" t="s">
        <v>236</v>
      </c>
      <c r="B255" s="40" t="n">
        <v>43009</v>
      </c>
      <c r="C255" s="40" t="n">
        <v>43313</v>
      </c>
      <c r="D255" s="38" t="s">
        <v>237</v>
      </c>
      <c r="E255" s="39" t="s">
        <v>439</v>
      </c>
      <c r="F255" s="39" t="s">
        <v>440</v>
      </c>
      <c r="G255" s="38" t="s">
        <v>319</v>
      </c>
      <c r="H255" s="38" t="s">
        <v>369</v>
      </c>
      <c r="I255" s="41" t="n">
        <v>5</v>
      </c>
      <c r="J255" s="38" t="s">
        <v>369</v>
      </c>
      <c r="K255" s="39"/>
      <c r="L255" s="39"/>
      <c r="M255" s="39"/>
      <c r="N255" s="39"/>
      <c r="O255" s="39"/>
      <c r="P255" s="41" t="n">
        <v>87016</v>
      </c>
      <c r="Q255" s="41" t="n">
        <v>4350.8</v>
      </c>
      <c r="R255" s="41" t="n">
        <v>0</v>
      </c>
      <c r="S255" s="41" t="n">
        <v>0</v>
      </c>
      <c r="T255" s="41" t="n">
        <v>0</v>
      </c>
      <c r="U255" s="41" t="n">
        <f aca="false">K255-P255</f>
        <v>-87016</v>
      </c>
      <c r="V255" s="41" t="n">
        <f aca="false">L255-Q255</f>
        <v>-4350.8</v>
      </c>
      <c r="W255" s="41" t="n">
        <f aca="false">M255-R255</f>
        <v>0</v>
      </c>
      <c r="X255" s="41" t="n">
        <f aca="false">N255-S255</f>
        <v>0</v>
      </c>
      <c r="Y255" s="41" t="n">
        <f aca="false">O255-T255</f>
        <v>0</v>
      </c>
      <c r="Z255" s="38" t="s">
        <v>441</v>
      </c>
      <c r="AA255" s="38" t="s">
        <v>241</v>
      </c>
      <c r="AB255" s="38" t="s">
        <v>369</v>
      </c>
      <c r="AC255" s="39" t="s">
        <v>243</v>
      </c>
    </row>
    <row r="256" customFormat="false" ht="15" hidden="false" customHeight="false" outlineLevel="0" collapsed="false">
      <c r="A256" s="38" t="s">
        <v>563</v>
      </c>
      <c r="B256" s="40" t="n">
        <v>43009</v>
      </c>
      <c r="C256" s="40" t="n">
        <v>43344</v>
      </c>
      <c r="D256" s="38" t="s">
        <v>237</v>
      </c>
      <c r="E256" s="39" t="s">
        <v>427</v>
      </c>
      <c r="F256" s="39" t="s">
        <v>428</v>
      </c>
      <c r="G256" s="38" t="s">
        <v>319</v>
      </c>
      <c r="H256" s="38" t="s">
        <v>241</v>
      </c>
      <c r="I256" s="41" t="n">
        <v>18</v>
      </c>
      <c r="J256" s="38" t="s">
        <v>369</v>
      </c>
      <c r="K256" s="39"/>
      <c r="L256" s="39"/>
      <c r="M256" s="39"/>
      <c r="N256" s="39"/>
      <c r="O256" s="39"/>
      <c r="P256" s="41" t="n">
        <v>2115441.99</v>
      </c>
      <c r="Q256" s="41" t="n">
        <v>380779.56</v>
      </c>
      <c r="R256" s="41" t="n">
        <v>0</v>
      </c>
      <c r="S256" s="41" t="n">
        <v>0</v>
      </c>
      <c r="T256" s="41" t="n">
        <v>0</v>
      </c>
      <c r="U256" s="41" t="n">
        <f aca="false">K256-P256</f>
        <v>-2115441.99</v>
      </c>
      <c r="V256" s="41" t="n">
        <f aca="false">L256-Q256</f>
        <v>-380779.56</v>
      </c>
      <c r="W256" s="41" t="n">
        <f aca="false">M256-R256</f>
        <v>0</v>
      </c>
      <c r="X256" s="41" t="n">
        <f aca="false">N256-S256</f>
        <v>0</v>
      </c>
      <c r="Y256" s="41" t="n">
        <f aca="false">O256-T256</f>
        <v>0</v>
      </c>
      <c r="Z256" s="38" t="s">
        <v>370</v>
      </c>
      <c r="AA256" s="38" t="s">
        <v>241</v>
      </c>
      <c r="AB256" s="38" t="s">
        <v>369</v>
      </c>
      <c r="AC256" s="39" t="s">
        <v>243</v>
      </c>
    </row>
    <row r="257" customFormat="false" ht="15" hidden="false" customHeight="false" outlineLevel="0" collapsed="false">
      <c r="A257" s="38" t="s">
        <v>236</v>
      </c>
      <c r="B257" s="40" t="n">
        <v>43040</v>
      </c>
      <c r="C257" s="40" t="n">
        <v>43040</v>
      </c>
      <c r="D257" s="38" t="s">
        <v>237</v>
      </c>
      <c r="E257" s="39" t="s">
        <v>551</v>
      </c>
      <c r="F257" s="39" t="s">
        <v>547</v>
      </c>
      <c r="G257" s="38" t="s">
        <v>319</v>
      </c>
      <c r="H257" s="38" t="s">
        <v>241</v>
      </c>
      <c r="I257" s="41" t="n">
        <v>18</v>
      </c>
      <c r="J257" s="38" t="s">
        <v>369</v>
      </c>
      <c r="K257" s="39"/>
      <c r="L257" s="39"/>
      <c r="M257" s="39"/>
      <c r="N257" s="39"/>
      <c r="O257" s="39"/>
      <c r="P257" s="41" t="n">
        <v>891425</v>
      </c>
      <c r="Q257" s="41" t="n">
        <v>160456.5</v>
      </c>
      <c r="R257" s="41" t="n">
        <v>0</v>
      </c>
      <c r="S257" s="41" t="n">
        <v>0</v>
      </c>
      <c r="T257" s="41" t="n">
        <v>0</v>
      </c>
      <c r="U257" s="41" t="n">
        <f aca="false">K257-P257</f>
        <v>-891425</v>
      </c>
      <c r="V257" s="41" t="n">
        <f aca="false">L257-Q257</f>
        <v>-160456.5</v>
      </c>
      <c r="W257" s="41" t="n">
        <f aca="false">M257-R257</f>
        <v>0</v>
      </c>
      <c r="X257" s="41" t="n">
        <f aca="false">N257-S257</f>
        <v>0</v>
      </c>
      <c r="Y257" s="41" t="n">
        <f aca="false">O257-T257</f>
        <v>0</v>
      </c>
      <c r="Z257" s="38" t="s">
        <v>370</v>
      </c>
      <c r="AA257" s="38" t="s">
        <v>369</v>
      </c>
      <c r="AB257" s="38" t="s">
        <v>369</v>
      </c>
      <c r="AC257" s="39" t="s">
        <v>243</v>
      </c>
    </row>
    <row r="258" customFormat="false" ht="15" hidden="false" customHeight="false" outlineLevel="0" collapsed="false">
      <c r="A258" s="38" t="s">
        <v>236</v>
      </c>
      <c r="B258" s="40" t="n">
        <v>43040</v>
      </c>
      <c r="C258" s="40" t="n">
        <v>43040</v>
      </c>
      <c r="D258" s="38" t="s">
        <v>237</v>
      </c>
      <c r="E258" s="39" t="s">
        <v>564</v>
      </c>
      <c r="F258" s="39" t="s">
        <v>375</v>
      </c>
      <c r="G258" s="38" t="s">
        <v>319</v>
      </c>
      <c r="H258" s="38" t="s">
        <v>241</v>
      </c>
      <c r="I258" s="41" t="n">
        <v>18</v>
      </c>
      <c r="J258" s="38" t="s">
        <v>369</v>
      </c>
      <c r="K258" s="39"/>
      <c r="L258" s="39"/>
      <c r="M258" s="39"/>
      <c r="N258" s="39"/>
      <c r="O258" s="39"/>
      <c r="P258" s="41" t="n">
        <v>26999</v>
      </c>
      <c r="Q258" s="41" t="n">
        <v>4859.82</v>
      </c>
      <c r="R258" s="41" t="n">
        <v>0</v>
      </c>
      <c r="S258" s="41" t="n">
        <v>0</v>
      </c>
      <c r="T258" s="41" t="n">
        <v>0</v>
      </c>
      <c r="U258" s="41" t="n">
        <f aca="false">K258-P258</f>
        <v>-26999</v>
      </c>
      <c r="V258" s="41" t="n">
        <f aca="false">L258-Q258</f>
        <v>-4859.82</v>
      </c>
      <c r="W258" s="41" t="n">
        <f aca="false">M258-R258</f>
        <v>0</v>
      </c>
      <c r="X258" s="41" t="n">
        <f aca="false">N258-S258</f>
        <v>0</v>
      </c>
      <c r="Y258" s="41" t="n">
        <f aca="false">O258-T258</f>
        <v>0</v>
      </c>
      <c r="Z258" s="38" t="s">
        <v>370</v>
      </c>
      <c r="AA258" s="38" t="s">
        <v>369</v>
      </c>
      <c r="AB258" s="38" t="s">
        <v>369</v>
      </c>
      <c r="AC258" s="39" t="s">
        <v>243</v>
      </c>
    </row>
    <row r="259" customFormat="false" ht="15" hidden="false" customHeight="false" outlineLevel="0" collapsed="false">
      <c r="A259" s="38" t="s">
        <v>236</v>
      </c>
      <c r="B259" s="40" t="n">
        <v>43040</v>
      </c>
      <c r="C259" s="40" t="n">
        <v>43040</v>
      </c>
      <c r="D259" s="38" t="s">
        <v>237</v>
      </c>
      <c r="E259" s="39" t="s">
        <v>504</v>
      </c>
      <c r="F259" s="39" t="s">
        <v>460</v>
      </c>
      <c r="G259" s="38" t="s">
        <v>319</v>
      </c>
      <c r="H259" s="38" t="s">
        <v>241</v>
      </c>
      <c r="I259" s="41" t="n">
        <v>18</v>
      </c>
      <c r="J259" s="38" t="s">
        <v>369</v>
      </c>
      <c r="K259" s="39"/>
      <c r="L259" s="39"/>
      <c r="M259" s="39"/>
      <c r="N259" s="39"/>
      <c r="O259" s="39"/>
      <c r="P259" s="41" t="n">
        <v>9150</v>
      </c>
      <c r="Q259" s="41" t="n">
        <v>0</v>
      </c>
      <c r="R259" s="41" t="n">
        <v>823.5</v>
      </c>
      <c r="S259" s="41" t="n">
        <v>823.5</v>
      </c>
      <c r="T259" s="41" t="n">
        <v>0</v>
      </c>
      <c r="U259" s="41" t="n">
        <f aca="false">K259-P259</f>
        <v>-9150</v>
      </c>
      <c r="V259" s="41" t="n">
        <f aca="false">L259-Q259</f>
        <v>0</v>
      </c>
      <c r="W259" s="41" t="n">
        <f aca="false">M259-R259</f>
        <v>-823.5</v>
      </c>
      <c r="X259" s="41" t="n">
        <f aca="false">N259-S259</f>
        <v>-823.5</v>
      </c>
      <c r="Y259" s="41" t="n">
        <f aca="false">O259-T259</f>
        <v>0</v>
      </c>
      <c r="Z259" s="38" t="s">
        <v>370</v>
      </c>
      <c r="AA259" s="38" t="s">
        <v>241</v>
      </c>
      <c r="AB259" s="38" t="s">
        <v>369</v>
      </c>
      <c r="AC259" s="39" t="s">
        <v>243</v>
      </c>
    </row>
    <row r="260" customFormat="false" ht="15" hidden="false" customHeight="false" outlineLevel="0" collapsed="false">
      <c r="A260" s="38" t="s">
        <v>236</v>
      </c>
      <c r="B260" s="40" t="n">
        <v>43040</v>
      </c>
      <c r="C260" s="40" t="n">
        <v>43040</v>
      </c>
      <c r="D260" s="38" t="s">
        <v>237</v>
      </c>
      <c r="E260" s="39" t="s">
        <v>565</v>
      </c>
      <c r="F260" s="39" t="s">
        <v>566</v>
      </c>
      <c r="G260" s="38" t="s">
        <v>319</v>
      </c>
      <c r="H260" s="38" t="s">
        <v>241</v>
      </c>
      <c r="I260" s="41" t="n">
        <v>18</v>
      </c>
      <c r="J260" s="38" t="s">
        <v>369</v>
      </c>
      <c r="K260" s="39"/>
      <c r="L260" s="39"/>
      <c r="M260" s="39"/>
      <c r="N260" s="39"/>
      <c r="O260" s="39"/>
      <c r="P260" s="41" t="n">
        <v>528212.17</v>
      </c>
      <c r="Q260" s="41" t="n">
        <v>0</v>
      </c>
      <c r="R260" s="41" t="n">
        <v>47539.11</v>
      </c>
      <c r="S260" s="41" t="n">
        <v>47539.11</v>
      </c>
      <c r="T260" s="41" t="n">
        <v>0</v>
      </c>
      <c r="U260" s="41" t="n">
        <f aca="false">K260-P260</f>
        <v>-528212.17</v>
      </c>
      <c r="V260" s="41" t="n">
        <f aca="false">L260-Q260</f>
        <v>0</v>
      </c>
      <c r="W260" s="41" t="n">
        <f aca="false">M260-R260</f>
        <v>-47539.11</v>
      </c>
      <c r="X260" s="41" t="n">
        <f aca="false">N260-S260</f>
        <v>-47539.11</v>
      </c>
      <c r="Y260" s="41" t="n">
        <f aca="false">O260-T260</f>
        <v>0</v>
      </c>
      <c r="Z260" s="38" t="s">
        <v>370</v>
      </c>
      <c r="AA260" s="38" t="s">
        <v>241</v>
      </c>
      <c r="AB260" s="38" t="s">
        <v>369</v>
      </c>
      <c r="AC260" s="39" t="s">
        <v>243</v>
      </c>
    </row>
    <row r="261" customFormat="false" ht="15" hidden="false" customHeight="false" outlineLevel="0" collapsed="false">
      <c r="A261" s="38" t="s">
        <v>236</v>
      </c>
      <c r="B261" s="40" t="n">
        <v>43040</v>
      </c>
      <c r="C261" s="40" t="n">
        <v>43040</v>
      </c>
      <c r="D261" s="38" t="s">
        <v>237</v>
      </c>
      <c r="E261" s="39" t="s">
        <v>567</v>
      </c>
      <c r="F261" s="39" t="s">
        <v>568</v>
      </c>
      <c r="G261" s="38" t="s">
        <v>319</v>
      </c>
      <c r="H261" s="38" t="s">
        <v>241</v>
      </c>
      <c r="I261" s="41" t="n">
        <v>28</v>
      </c>
      <c r="J261" s="38" t="s">
        <v>369</v>
      </c>
      <c r="K261" s="39"/>
      <c r="L261" s="39"/>
      <c r="M261" s="39"/>
      <c r="N261" s="39"/>
      <c r="O261" s="39"/>
      <c r="P261" s="41" t="n">
        <v>43400</v>
      </c>
      <c r="Q261" s="41" t="n">
        <v>0</v>
      </c>
      <c r="R261" s="41" t="n">
        <v>6076</v>
      </c>
      <c r="S261" s="41" t="n">
        <v>6076</v>
      </c>
      <c r="T261" s="41" t="n">
        <v>0</v>
      </c>
      <c r="U261" s="41" t="n">
        <f aca="false">K261-P261</f>
        <v>-43400</v>
      </c>
      <c r="V261" s="41" t="n">
        <f aca="false">L261-Q261</f>
        <v>0</v>
      </c>
      <c r="W261" s="41" t="n">
        <f aca="false">M261-R261</f>
        <v>-6076</v>
      </c>
      <c r="X261" s="41" t="n">
        <f aca="false">N261-S261</f>
        <v>-6076</v>
      </c>
      <c r="Y261" s="41" t="n">
        <f aca="false">O261-T261</f>
        <v>0</v>
      </c>
      <c r="Z261" s="38" t="s">
        <v>370</v>
      </c>
      <c r="AA261" s="38" t="s">
        <v>241</v>
      </c>
      <c r="AB261" s="38" t="s">
        <v>369</v>
      </c>
      <c r="AC261" s="39" t="s">
        <v>243</v>
      </c>
    </row>
    <row r="262" customFormat="false" ht="15" hidden="false" customHeight="false" outlineLevel="0" collapsed="false">
      <c r="A262" s="38" t="s">
        <v>236</v>
      </c>
      <c r="B262" s="40" t="n">
        <v>43040</v>
      </c>
      <c r="C262" s="40" t="n">
        <v>43040</v>
      </c>
      <c r="D262" s="38" t="s">
        <v>237</v>
      </c>
      <c r="E262" s="39" t="s">
        <v>367</v>
      </c>
      <c r="F262" s="39" t="s">
        <v>368</v>
      </c>
      <c r="G262" s="38" t="s">
        <v>319</v>
      </c>
      <c r="H262" s="38" t="s">
        <v>241</v>
      </c>
      <c r="I262" s="41" t="n">
        <v>12</v>
      </c>
      <c r="J262" s="38" t="s">
        <v>369</v>
      </c>
      <c r="K262" s="39"/>
      <c r="L262" s="39"/>
      <c r="M262" s="39"/>
      <c r="N262" s="39"/>
      <c r="O262" s="39"/>
      <c r="P262" s="41" t="n">
        <v>301637.5</v>
      </c>
      <c r="Q262" s="41" t="n">
        <v>0</v>
      </c>
      <c r="R262" s="41" t="n">
        <v>18098.25</v>
      </c>
      <c r="S262" s="41" t="n">
        <v>18098.25</v>
      </c>
      <c r="T262" s="41" t="n">
        <v>0</v>
      </c>
      <c r="U262" s="41" t="n">
        <f aca="false">K262-P262</f>
        <v>-301637.5</v>
      </c>
      <c r="V262" s="41" t="n">
        <f aca="false">L262-Q262</f>
        <v>0</v>
      </c>
      <c r="W262" s="41" t="n">
        <f aca="false">M262-R262</f>
        <v>-18098.25</v>
      </c>
      <c r="X262" s="41" t="n">
        <f aca="false">N262-S262</f>
        <v>-18098.25</v>
      </c>
      <c r="Y262" s="41" t="n">
        <f aca="false">O262-T262</f>
        <v>0</v>
      </c>
      <c r="Z262" s="38" t="s">
        <v>370</v>
      </c>
      <c r="AA262" s="38" t="s">
        <v>241</v>
      </c>
      <c r="AB262" s="38" t="s">
        <v>369</v>
      </c>
      <c r="AC262" s="39" t="s">
        <v>243</v>
      </c>
    </row>
    <row r="263" customFormat="false" ht="15" hidden="false" customHeight="false" outlineLevel="0" collapsed="false">
      <c r="A263" s="38" t="s">
        <v>236</v>
      </c>
      <c r="B263" s="40" t="n">
        <v>43040</v>
      </c>
      <c r="C263" s="40" t="n">
        <v>43040</v>
      </c>
      <c r="D263" s="38" t="s">
        <v>237</v>
      </c>
      <c r="E263" s="39" t="s">
        <v>371</v>
      </c>
      <c r="F263" s="39" t="s">
        <v>372</v>
      </c>
      <c r="G263" s="38" t="s">
        <v>319</v>
      </c>
      <c r="H263" s="38" t="s">
        <v>241</v>
      </c>
      <c r="I263" s="41" t="n">
        <v>18</v>
      </c>
      <c r="J263" s="38" t="s">
        <v>369</v>
      </c>
      <c r="K263" s="39"/>
      <c r="L263" s="39"/>
      <c r="M263" s="39"/>
      <c r="N263" s="39"/>
      <c r="O263" s="39"/>
      <c r="P263" s="41" t="n">
        <v>16625</v>
      </c>
      <c r="Q263" s="41" t="n">
        <v>0</v>
      </c>
      <c r="R263" s="41" t="n">
        <v>1496.25</v>
      </c>
      <c r="S263" s="41" t="n">
        <v>1496.25</v>
      </c>
      <c r="T263" s="41" t="n">
        <v>0</v>
      </c>
      <c r="U263" s="41" t="n">
        <f aca="false">K263-P263</f>
        <v>-16625</v>
      </c>
      <c r="V263" s="41" t="n">
        <f aca="false">L263-Q263</f>
        <v>0</v>
      </c>
      <c r="W263" s="41" t="n">
        <f aca="false">M263-R263</f>
        <v>-1496.25</v>
      </c>
      <c r="X263" s="41" t="n">
        <f aca="false">N263-S263</f>
        <v>-1496.25</v>
      </c>
      <c r="Y263" s="41" t="n">
        <f aca="false">O263-T263</f>
        <v>0</v>
      </c>
      <c r="Z263" s="38" t="s">
        <v>370</v>
      </c>
      <c r="AA263" s="38" t="s">
        <v>241</v>
      </c>
      <c r="AB263" s="38" t="s">
        <v>369</v>
      </c>
      <c r="AC263" s="39" t="s">
        <v>243</v>
      </c>
    </row>
    <row r="264" customFormat="false" ht="15" hidden="false" customHeight="false" outlineLevel="0" collapsed="false">
      <c r="A264" s="38" t="s">
        <v>236</v>
      </c>
      <c r="B264" s="40" t="n">
        <v>43040</v>
      </c>
      <c r="C264" s="40" t="n">
        <v>43040</v>
      </c>
      <c r="D264" s="38" t="s">
        <v>237</v>
      </c>
      <c r="E264" s="39" t="s">
        <v>373</v>
      </c>
      <c r="F264" s="39" t="s">
        <v>331</v>
      </c>
      <c r="G264" s="38" t="s">
        <v>319</v>
      </c>
      <c r="H264" s="38" t="s">
        <v>241</v>
      </c>
      <c r="I264" s="41" t="n">
        <v>5</v>
      </c>
      <c r="J264" s="38" t="s">
        <v>369</v>
      </c>
      <c r="K264" s="39"/>
      <c r="L264" s="39"/>
      <c r="M264" s="39"/>
      <c r="N264" s="39"/>
      <c r="O264" s="39"/>
      <c r="P264" s="41" t="n">
        <v>20160</v>
      </c>
      <c r="Q264" s="41" t="n">
        <v>0</v>
      </c>
      <c r="R264" s="41" t="n">
        <v>504</v>
      </c>
      <c r="S264" s="41" t="n">
        <v>504</v>
      </c>
      <c r="T264" s="41" t="n">
        <v>0</v>
      </c>
      <c r="U264" s="41" t="n">
        <f aca="false">K264-P264</f>
        <v>-20160</v>
      </c>
      <c r="V264" s="41" t="n">
        <f aca="false">L264-Q264</f>
        <v>0</v>
      </c>
      <c r="W264" s="41" t="n">
        <f aca="false">M264-R264</f>
        <v>-504</v>
      </c>
      <c r="X264" s="41" t="n">
        <f aca="false">N264-S264</f>
        <v>-504</v>
      </c>
      <c r="Y264" s="41" t="n">
        <f aca="false">O264-T264</f>
        <v>0</v>
      </c>
      <c r="Z264" s="38" t="s">
        <v>370</v>
      </c>
      <c r="AA264" s="38" t="s">
        <v>241</v>
      </c>
      <c r="AB264" s="38" t="s">
        <v>369</v>
      </c>
      <c r="AC264" s="39" t="s">
        <v>243</v>
      </c>
    </row>
    <row r="265" customFormat="false" ht="15" hidden="false" customHeight="false" outlineLevel="0" collapsed="false">
      <c r="A265" s="38" t="s">
        <v>236</v>
      </c>
      <c r="B265" s="40" t="n">
        <v>43040</v>
      </c>
      <c r="C265" s="40" t="n">
        <v>43040</v>
      </c>
      <c r="D265" s="38" t="s">
        <v>237</v>
      </c>
      <c r="E265" s="39" t="s">
        <v>373</v>
      </c>
      <c r="F265" s="39" t="s">
        <v>331</v>
      </c>
      <c r="G265" s="38" t="s">
        <v>319</v>
      </c>
      <c r="H265" s="38" t="s">
        <v>241</v>
      </c>
      <c r="I265" s="41" t="n">
        <v>18</v>
      </c>
      <c r="J265" s="38" t="s">
        <v>369</v>
      </c>
      <c r="K265" s="39"/>
      <c r="L265" s="39"/>
      <c r="M265" s="39"/>
      <c r="N265" s="39"/>
      <c r="O265" s="39"/>
      <c r="P265" s="41" t="n">
        <v>3000</v>
      </c>
      <c r="Q265" s="41" t="n">
        <v>0</v>
      </c>
      <c r="R265" s="41" t="n">
        <v>270</v>
      </c>
      <c r="S265" s="41" t="n">
        <v>270</v>
      </c>
      <c r="T265" s="41" t="n">
        <v>0</v>
      </c>
      <c r="U265" s="41" t="n">
        <f aca="false">K265-P265</f>
        <v>-3000</v>
      </c>
      <c r="V265" s="41" t="n">
        <f aca="false">L265-Q265</f>
        <v>0</v>
      </c>
      <c r="W265" s="41" t="n">
        <f aca="false">M265-R265</f>
        <v>-270</v>
      </c>
      <c r="X265" s="41" t="n">
        <f aca="false">N265-S265</f>
        <v>-270</v>
      </c>
      <c r="Y265" s="41" t="n">
        <f aca="false">O265-T265</f>
        <v>0</v>
      </c>
      <c r="Z265" s="38" t="s">
        <v>370</v>
      </c>
      <c r="AA265" s="38" t="s">
        <v>241</v>
      </c>
      <c r="AB265" s="38" t="s">
        <v>369</v>
      </c>
      <c r="AC265" s="39" t="s">
        <v>243</v>
      </c>
    </row>
    <row r="266" customFormat="false" ht="15" hidden="false" customHeight="false" outlineLevel="0" collapsed="false">
      <c r="A266" s="38" t="s">
        <v>236</v>
      </c>
      <c r="B266" s="40" t="n">
        <v>43040</v>
      </c>
      <c r="C266" s="40" t="n">
        <v>43040</v>
      </c>
      <c r="D266" s="38" t="s">
        <v>237</v>
      </c>
      <c r="E266" s="39" t="s">
        <v>506</v>
      </c>
      <c r="F266" s="39" t="s">
        <v>342</v>
      </c>
      <c r="G266" s="38" t="s">
        <v>319</v>
      </c>
      <c r="H266" s="38" t="s">
        <v>241</v>
      </c>
      <c r="I266" s="41" t="n">
        <v>18</v>
      </c>
      <c r="J266" s="38" t="s">
        <v>369</v>
      </c>
      <c r="K266" s="39"/>
      <c r="L266" s="39"/>
      <c r="M266" s="39"/>
      <c r="N266" s="39"/>
      <c r="O266" s="39"/>
      <c r="P266" s="41" t="n">
        <v>8312.48</v>
      </c>
      <c r="Q266" s="41" t="n">
        <v>0</v>
      </c>
      <c r="R266" s="41" t="n">
        <v>748.12</v>
      </c>
      <c r="S266" s="41" t="n">
        <v>748.12</v>
      </c>
      <c r="T266" s="41" t="n">
        <v>0</v>
      </c>
      <c r="U266" s="41" t="n">
        <f aca="false">K266-P266</f>
        <v>-8312.48</v>
      </c>
      <c r="V266" s="41" t="n">
        <f aca="false">L266-Q266</f>
        <v>0</v>
      </c>
      <c r="W266" s="41" t="n">
        <f aca="false">M266-R266</f>
        <v>-748.12</v>
      </c>
      <c r="X266" s="41" t="n">
        <f aca="false">N266-S266</f>
        <v>-748.12</v>
      </c>
      <c r="Y266" s="41" t="n">
        <f aca="false">O266-T266</f>
        <v>0</v>
      </c>
      <c r="Z266" s="38" t="s">
        <v>370</v>
      </c>
      <c r="AA266" s="38" t="s">
        <v>241</v>
      </c>
      <c r="AB266" s="38" t="s">
        <v>369</v>
      </c>
      <c r="AC266" s="39" t="s">
        <v>243</v>
      </c>
    </row>
    <row r="267" customFormat="false" ht="15" hidden="false" customHeight="false" outlineLevel="0" collapsed="false">
      <c r="A267" s="38" t="s">
        <v>236</v>
      </c>
      <c r="B267" s="40" t="n">
        <v>43040</v>
      </c>
      <c r="C267" s="40" t="n">
        <v>43040</v>
      </c>
      <c r="D267" s="38" t="s">
        <v>237</v>
      </c>
      <c r="E267" s="39" t="s">
        <v>506</v>
      </c>
      <c r="F267" s="39" t="s">
        <v>342</v>
      </c>
      <c r="G267" s="38" t="s">
        <v>319</v>
      </c>
      <c r="H267" s="38" t="s">
        <v>241</v>
      </c>
      <c r="I267" s="41" t="n">
        <v>28</v>
      </c>
      <c r="J267" s="38" t="s">
        <v>369</v>
      </c>
      <c r="K267" s="39"/>
      <c r="L267" s="39"/>
      <c r="M267" s="39"/>
      <c r="N267" s="39"/>
      <c r="O267" s="39"/>
      <c r="P267" s="41" t="n">
        <v>101438</v>
      </c>
      <c r="Q267" s="41" t="n">
        <v>0</v>
      </c>
      <c r="R267" s="41" t="n">
        <v>14201.32</v>
      </c>
      <c r="S267" s="41" t="n">
        <v>14201.32</v>
      </c>
      <c r="T267" s="41" t="n">
        <v>0</v>
      </c>
      <c r="U267" s="41" t="n">
        <f aca="false">K267-P267</f>
        <v>-101438</v>
      </c>
      <c r="V267" s="41" t="n">
        <f aca="false">L267-Q267</f>
        <v>0</v>
      </c>
      <c r="W267" s="41" t="n">
        <f aca="false">M267-R267</f>
        <v>-14201.32</v>
      </c>
      <c r="X267" s="41" t="n">
        <f aca="false">N267-S267</f>
        <v>-14201.32</v>
      </c>
      <c r="Y267" s="41" t="n">
        <f aca="false">O267-T267</f>
        <v>0</v>
      </c>
      <c r="Z267" s="38" t="s">
        <v>370</v>
      </c>
      <c r="AA267" s="38" t="s">
        <v>241</v>
      </c>
      <c r="AB267" s="38" t="s">
        <v>369</v>
      </c>
      <c r="AC267" s="39" t="s">
        <v>243</v>
      </c>
    </row>
    <row r="268" customFormat="false" ht="15" hidden="false" customHeight="false" outlineLevel="0" collapsed="false">
      <c r="A268" s="38" t="s">
        <v>236</v>
      </c>
      <c r="B268" s="40" t="n">
        <v>43040</v>
      </c>
      <c r="C268" s="40" t="n">
        <v>43040</v>
      </c>
      <c r="D268" s="38" t="s">
        <v>237</v>
      </c>
      <c r="E268" s="39" t="s">
        <v>376</v>
      </c>
      <c r="F268" s="39" t="s">
        <v>377</v>
      </c>
      <c r="G268" s="38" t="s">
        <v>319</v>
      </c>
      <c r="H268" s="38" t="s">
        <v>241</v>
      </c>
      <c r="I268" s="41" t="n">
        <v>12</v>
      </c>
      <c r="J268" s="38" t="s">
        <v>369</v>
      </c>
      <c r="K268" s="39"/>
      <c r="L268" s="39"/>
      <c r="M268" s="39"/>
      <c r="N268" s="39"/>
      <c r="O268" s="39"/>
      <c r="P268" s="41" t="n">
        <v>140538.9</v>
      </c>
      <c r="Q268" s="41" t="n">
        <v>0</v>
      </c>
      <c r="R268" s="41" t="n">
        <v>8433</v>
      </c>
      <c r="S268" s="41" t="n">
        <v>8433</v>
      </c>
      <c r="T268" s="41" t="n">
        <v>0</v>
      </c>
      <c r="U268" s="41" t="n">
        <f aca="false">K268-P268</f>
        <v>-140538.9</v>
      </c>
      <c r="V268" s="41" t="n">
        <f aca="false">L268-Q268</f>
        <v>0</v>
      </c>
      <c r="W268" s="41" t="n">
        <f aca="false">M268-R268</f>
        <v>-8433</v>
      </c>
      <c r="X268" s="41" t="n">
        <f aca="false">N268-S268</f>
        <v>-8433</v>
      </c>
      <c r="Y268" s="41" t="n">
        <f aca="false">O268-T268</f>
        <v>0</v>
      </c>
      <c r="Z268" s="38" t="s">
        <v>370</v>
      </c>
      <c r="AA268" s="38" t="s">
        <v>241</v>
      </c>
      <c r="AB268" s="38" t="s">
        <v>369</v>
      </c>
      <c r="AC268" s="39" t="s">
        <v>243</v>
      </c>
    </row>
    <row r="269" customFormat="false" ht="15" hidden="false" customHeight="false" outlineLevel="0" collapsed="false">
      <c r="A269" s="38" t="s">
        <v>236</v>
      </c>
      <c r="B269" s="40" t="n">
        <v>43040</v>
      </c>
      <c r="C269" s="40" t="n">
        <v>43040</v>
      </c>
      <c r="D269" s="38" t="s">
        <v>237</v>
      </c>
      <c r="E269" s="39" t="s">
        <v>445</v>
      </c>
      <c r="F269" s="39" t="s">
        <v>446</v>
      </c>
      <c r="G269" s="38" t="s">
        <v>319</v>
      </c>
      <c r="H269" s="38" t="s">
        <v>241</v>
      </c>
      <c r="I269" s="41" t="n">
        <v>18</v>
      </c>
      <c r="J269" s="38" t="s">
        <v>369</v>
      </c>
      <c r="K269" s="39"/>
      <c r="L269" s="39"/>
      <c r="M269" s="39"/>
      <c r="N269" s="39"/>
      <c r="O269" s="39"/>
      <c r="P269" s="41" t="n">
        <v>390582</v>
      </c>
      <c r="Q269" s="41" t="n">
        <v>0</v>
      </c>
      <c r="R269" s="41" t="n">
        <v>35152.38</v>
      </c>
      <c r="S269" s="41" t="n">
        <v>35152.38</v>
      </c>
      <c r="T269" s="41" t="n">
        <v>0</v>
      </c>
      <c r="U269" s="41" t="n">
        <f aca="false">K269-P269</f>
        <v>-390582</v>
      </c>
      <c r="V269" s="41" t="n">
        <f aca="false">L269-Q269</f>
        <v>0</v>
      </c>
      <c r="W269" s="41" t="n">
        <f aca="false">M269-R269</f>
        <v>-35152.38</v>
      </c>
      <c r="X269" s="41" t="n">
        <f aca="false">N269-S269</f>
        <v>-35152.38</v>
      </c>
      <c r="Y269" s="41" t="n">
        <f aca="false">O269-T269</f>
        <v>0</v>
      </c>
      <c r="Z269" s="38" t="s">
        <v>370</v>
      </c>
      <c r="AA269" s="38" t="s">
        <v>241</v>
      </c>
      <c r="AB269" s="38" t="s">
        <v>369</v>
      </c>
      <c r="AC269" s="39" t="s">
        <v>243</v>
      </c>
    </row>
    <row r="270" customFormat="false" ht="15" hidden="false" customHeight="false" outlineLevel="0" collapsed="false">
      <c r="A270" s="38" t="s">
        <v>236</v>
      </c>
      <c r="B270" s="40" t="n">
        <v>43040</v>
      </c>
      <c r="C270" s="40" t="n">
        <v>43040</v>
      </c>
      <c r="D270" s="38" t="s">
        <v>237</v>
      </c>
      <c r="E270" s="39" t="s">
        <v>449</v>
      </c>
      <c r="F270" s="39" t="s">
        <v>450</v>
      </c>
      <c r="G270" s="38" t="s">
        <v>319</v>
      </c>
      <c r="H270" s="38" t="s">
        <v>241</v>
      </c>
      <c r="I270" s="41" t="n">
        <v>18</v>
      </c>
      <c r="J270" s="38" t="s">
        <v>369</v>
      </c>
      <c r="K270" s="39"/>
      <c r="L270" s="39"/>
      <c r="M270" s="39"/>
      <c r="N270" s="39"/>
      <c r="O270" s="39"/>
      <c r="P270" s="41" t="n">
        <v>15678.48</v>
      </c>
      <c r="Q270" s="41" t="n">
        <v>0</v>
      </c>
      <c r="R270" s="41" t="n">
        <v>1411.06</v>
      </c>
      <c r="S270" s="41" t="n">
        <v>1411.06</v>
      </c>
      <c r="T270" s="41" t="n">
        <v>0</v>
      </c>
      <c r="U270" s="41" t="n">
        <f aca="false">K270-P270</f>
        <v>-15678.48</v>
      </c>
      <c r="V270" s="41" t="n">
        <f aca="false">L270-Q270</f>
        <v>0</v>
      </c>
      <c r="W270" s="41" t="n">
        <f aca="false">M270-R270</f>
        <v>-1411.06</v>
      </c>
      <c r="X270" s="41" t="n">
        <f aca="false">N270-S270</f>
        <v>-1411.06</v>
      </c>
      <c r="Y270" s="41" t="n">
        <f aca="false">O270-T270</f>
        <v>0</v>
      </c>
      <c r="Z270" s="38" t="s">
        <v>370</v>
      </c>
      <c r="AA270" s="38" t="s">
        <v>241</v>
      </c>
      <c r="AB270" s="38" t="s">
        <v>369</v>
      </c>
      <c r="AC270" s="39" t="s">
        <v>243</v>
      </c>
    </row>
    <row r="271" customFormat="false" ht="15" hidden="false" customHeight="false" outlineLevel="0" collapsed="false">
      <c r="A271" s="38" t="s">
        <v>236</v>
      </c>
      <c r="B271" s="40" t="n">
        <v>43040</v>
      </c>
      <c r="C271" s="40" t="n">
        <v>43040</v>
      </c>
      <c r="D271" s="38" t="s">
        <v>237</v>
      </c>
      <c r="E271" s="39" t="s">
        <v>449</v>
      </c>
      <c r="F271" s="39" t="s">
        <v>450</v>
      </c>
      <c r="G271" s="38" t="s">
        <v>319</v>
      </c>
      <c r="H271" s="38" t="s">
        <v>241</v>
      </c>
      <c r="I271" s="41" t="n">
        <v>28</v>
      </c>
      <c r="J271" s="38" t="s">
        <v>369</v>
      </c>
      <c r="K271" s="39"/>
      <c r="L271" s="39"/>
      <c r="M271" s="39"/>
      <c r="N271" s="39"/>
      <c r="O271" s="39"/>
      <c r="P271" s="41" t="n">
        <v>10066</v>
      </c>
      <c r="Q271" s="41" t="n">
        <v>0</v>
      </c>
      <c r="R271" s="41" t="n">
        <v>1409.24</v>
      </c>
      <c r="S271" s="41" t="n">
        <v>1409.24</v>
      </c>
      <c r="T271" s="41" t="n">
        <v>0</v>
      </c>
      <c r="U271" s="41" t="n">
        <f aca="false">K271-P271</f>
        <v>-10066</v>
      </c>
      <c r="V271" s="41" t="n">
        <f aca="false">L271-Q271</f>
        <v>0</v>
      </c>
      <c r="W271" s="41" t="n">
        <f aca="false">M271-R271</f>
        <v>-1409.24</v>
      </c>
      <c r="X271" s="41" t="n">
        <f aca="false">N271-S271</f>
        <v>-1409.24</v>
      </c>
      <c r="Y271" s="41" t="n">
        <f aca="false">O271-T271</f>
        <v>0</v>
      </c>
      <c r="Z271" s="38" t="s">
        <v>370</v>
      </c>
      <c r="AA271" s="38" t="s">
        <v>241</v>
      </c>
      <c r="AB271" s="38" t="s">
        <v>369</v>
      </c>
      <c r="AC271" s="39" t="s">
        <v>243</v>
      </c>
    </row>
    <row r="272" customFormat="false" ht="15" hidden="false" customHeight="false" outlineLevel="0" collapsed="false">
      <c r="A272" s="38" t="s">
        <v>236</v>
      </c>
      <c r="B272" s="40" t="n">
        <v>43040</v>
      </c>
      <c r="C272" s="40" t="n">
        <v>43040</v>
      </c>
      <c r="D272" s="38" t="s">
        <v>237</v>
      </c>
      <c r="E272" s="39" t="s">
        <v>507</v>
      </c>
      <c r="F272" s="39" t="s">
        <v>508</v>
      </c>
      <c r="G272" s="38" t="s">
        <v>319</v>
      </c>
      <c r="H272" s="38" t="s">
        <v>241</v>
      </c>
      <c r="I272" s="41" t="n">
        <v>12</v>
      </c>
      <c r="J272" s="38" t="s">
        <v>369</v>
      </c>
      <c r="K272" s="39"/>
      <c r="L272" s="39"/>
      <c r="M272" s="39"/>
      <c r="N272" s="39"/>
      <c r="O272" s="39"/>
      <c r="P272" s="41" t="n">
        <v>277644</v>
      </c>
      <c r="Q272" s="41" t="n">
        <v>0</v>
      </c>
      <c r="R272" s="41" t="n">
        <v>16659</v>
      </c>
      <c r="S272" s="41" t="n">
        <v>16659</v>
      </c>
      <c r="T272" s="41" t="n">
        <v>0</v>
      </c>
      <c r="U272" s="41" t="n">
        <f aca="false">K272-P272</f>
        <v>-277644</v>
      </c>
      <c r="V272" s="41" t="n">
        <f aca="false">L272-Q272</f>
        <v>0</v>
      </c>
      <c r="W272" s="41" t="n">
        <f aca="false">M272-R272</f>
        <v>-16659</v>
      </c>
      <c r="X272" s="41" t="n">
        <f aca="false">N272-S272</f>
        <v>-16659</v>
      </c>
      <c r="Y272" s="41" t="n">
        <f aca="false">O272-T272</f>
        <v>0</v>
      </c>
      <c r="Z272" s="38" t="s">
        <v>370</v>
      </c>
      <c r="AA272" s="38" t="s">
        <v>241</v>
      </c>
      <c r="AB272" s="38" t="s">
        <v>369</v>
      </c>
      <c r="AC272" s="39" t="s">
        <v>243</v>
      </c>
    </row>
    <row r="273" customFormat="false" ht="15" hidden="false" customHeight="false" outlineLevel="0" collapsed="false">
      <c r="A273" s="38" t="s">
        <v>236</v>
      </c>
      <c r="B273" s="40" t="n">
        <v>43040</v>
      </c>
      <c r="C273" s="40" t="n">
        <v>43040</v>
      </c>
      <c r="D273" s="38" t="s">
        <v>237</v>
      </c>
      <c r="E273" s="39" t="s">
        <v>378</v>
      </c>
      <c r="F273" s="39" t="s">
        <v>379</v>
      </c>
      <c r="G273" s="38" t="s">
        <v>319</v>
      </c>
      <c r="H273" s="38" t="s">
        <v>241</v>
      </c>
      <c r="I273" s="41" t="n">
        <v>12</v>
      </c>
      <c r="J273" s="38" t="s">
        <v>369</v>
      </c>
      <c r="K273" s="39"/>
      <c r="L273" s="39"/>
      <c r="M273" s="39"/>
      <c r="N273" s="39"/>
      <c r="O273" s="39"/>
      <c r="P273" s="41" t="n">
        <v>156063</v>
      </c>
      <c r="Q273" s="41" t="n">
        <v>0</v>
      </c>
      <c r="R273" s="41" t="n">
        <v>9363.78</v>
      </c>
      <c r="S273" s="41" t="n">
        <v>9363.78</v>
      </c>
      <c r="T273" s="41" t="n">
        <v>0</v>
      </c>
      <c r="U273" s="41" t="n">
        <f aca="false">K273-P273</f>
        <v>-156063</v>
      </c>
      <c r="V273" s="41" t="n">
        <f aca="false">L273-Q273</f>
        <v>0</v>
      </c>
      <c r="W273" s="41" t="n">
        <f aca="false">M273-R273</f>
        <v>-9363.78</v>
      </c>
      <c r="X273" s="41" t="n">
        <f aca="false">N273-S273</f>
        <v>-9363.78</v>
      </c>
      <c r="Y273" s="41" t="n">
        <f aca="false">O273-T273</f>
        <v>0</v>
      </c>
      <c r="Z273" s="38" t="s">
        <v>370</v>
      </c>
      <c r="AA273" s="38" t="s">
        <v>241</v>
      </c>
      <c r="AB273" s="38" t="s">
        <v>369</v>
      </c>
      <c r="AC273" s="39" t="s">
        <v>243</v>
      </c>
    </row>
    <row r="274" customFormat="false" ht="15" hidden="false" customHeight="false" outlineLevel="0" collapsed="false">
      <c r="A274" s="38" t="s">
        <v>236</v>
      </c>
      <c r="B274" s="40" t="n">
        <v>43040</v>
      </c>
      <c r="C274" s="40" t="n">
        <v>43040</v>
      </c>
      <c r="D274" s="38" t="s">
        <v>237</v>
      </c>
      <c r="E274" s="39" t="s">
        <v>382</v>
      </c>
      <c r="F274" s="39" t="s">
        <v>383</v>
      </c>
      <c r="G274" s="38" t="s">
        <v>319</v>
      </c>
      <c r="H274" s="38" t="s">
        <v>241</v>
      </c>
      <c r="I274" s="41" t="n">
        <v>18</v>
      </c>
      <c r="J274" s="38" t="s">
        <v>369</v>
      </c>
      <c r="K274" s="39"/>
      <c r="L274" s="39"/>
      <c r="M274" s="39"/>
      <c r="N274" s="39"/>
      <c r="O274" s="39"/>
      <c r="P274" s="41" t="n">
        <v>130241.44</v>
      </c>
      <c r="Q274" s="41" t="n">
        <v>0</v>
      </c>
      <c r="R274" s="41" t="n">
        <v>11721.72</v>
      </c>
      <c r="S274" s="41" t="n">
        <v>11721.72</v>
      </c>
      <c r="T274" s="41" t="n">
        <v>0</v>
      </c>
      <c r="U274" s="41" t="n">
        <f aca="false">K274-P274</f>
        <v>-130241.44</v>
      </c>
      <c r="V274" s="41" t="n">
        <f aca="false">L274-Q274</f>
        <v>0</v>
      </c>
      <c r="W274" s="41" t="n">
        <f aca="false">M274-R274</f>
        <v>-11721.72</v>
      </c>
      <c r="X274" s="41" t="n">
        <f aca="false">N274-S274</f>
        <v>-11721.72</v>
      </c>
      <c r="Y274" s="41" t="n">
        <f aca="false">O274-T274</f>
        <v>0</v>
      </c>
      <c r="Z274" s="38" t="s">
        <v>370</v>
      </c>
      <c r="AA274" s="38" t="s">
        <v>241</v>
      </c>
      <c r="AB274" s="38" t="s">
        <v>369</v>
      </c>
      <c r="AC274" s="39" t="s">
        <v>243</v>
      </c>
    </row>
    <row r="275" customFormat="false" ht="15" hidden="false" customHeight="false" outlineLevel="0" collapsed="false">
      <c r="A275" s="38" t="s">
        <v>236</v>
      </c>
      <c r="B275" s="40" t="n">
        <v>43040</v>
      </c>
      <c r="C275" s="40" t="n">
        <v>43040</v>
      </c>
      <c r="D275" s="38" t="s">
        <v>237</v>
      </c>
      <c r="E275" s="39" t="s">
        <v>382</v>
      </c>
      <c r="F275" s="39" t="s">
        <v>383</v>
      </c>
      <c r="G275" s="38" t="s">
        <v>319</v>
      </c>
      <c r="H275" s="38" t="s">
        <v>241</v>
      </c>
      <c r="I275" s="41" t="n">
        <v>28</v>
      </c>
      <c r="J275" s="38" t="s">
        <v>369</v>
      </c>
      <c r="K275" s="39"/>
      <c r="L275" s="39"/>
      <c r="M275" s="39"/>
      <c r="N275" s="39"/>
      <c r="O275" s="39"/>
      <c r="P275" s="41" t="n">
        <v>1680</v>
      </c>
      <c r="Q275" s="41" t="n">
        <v>0</v>
      </c>
      <c r="R275" s="41" t="n">
        <v>235.2</v>
      </c>
      <c r="S275" s="41" t="n">
        <v>235.2</v>
      </c>
      <c r="T275" s="41" t="n">
        <v>0</v>
      </c>
      <c r="U275" s="41" t="n">
        <f aca="false">K275-P275</f>
        <v>-1680</v>
      </c>
      <c r="V275" s="41" t="n">
        <f aca="false">L275-Q275</f>
        <v>0</v>
      </c>
      <c r="W275" s="41" t="n">
        <f aca="false">M275-R275</f>
        <v>-235.2</v>
      </c>
      <c r="X275" s="41" t="n">
        <f aca="false">N275-S275</f>
        <v>-235.2</v>
      </c>
      <c r="Y275" s="41" t="n">
        <f aca="false">O275-T275</f>
        <v>0</v>
      </c>
      <c r="Z275" s="38" t="s">
        <v>370</v>
      </c>
      <c r="AA275" s="38" t="s">
        <v>241</v>
      </c>
      <c r="AB275" s="38" t="s">
        <v>369</v>
      </c>
      <c r="AC275" s="39" t="s">
        <v>243</v>
      </c>
    </row>
    <row r="276" customFormat="false" ht="15" hidden="false" customHeight="false" outlineLevel="0" collapsed="false">
      <c r="A276" s="38" t="s">
        <v>236</v>
      </c>
      <c r="B276" s="40" t="n">
        <v>43040</v>
      </c>
      <c r="C276" s="40" t="n">
        <v>43040</v>
      </c>
      <c r="D276" s="38" t="s">
        <v>237</v>
      </c>
      <c r="E276" s="39" t="s">
        <v>386</v>
      </c>
      <c r="F276" s="39" t="s">
        <v>387</v>
      </c>
      <c r="G276" s="38" t="s">
        <v>319</v>
      </c>
      <c r="H276" s="38" t="s">
        <v>241</v>
      </c>
      <c r="I276" s="41" t="n">
        <v>18</v>
      </c>
      <c r="J276" s="38" t="s">
        <v>369</v>
      </c>
      <c r="K276" s="39"/>
      <c r="L276" s="39"/>
      <c r="M276" s="39"/>
      <c r="N276" s="39"/>
      <c r="O276" s="39"/>
      <c r="P276" s="41" t="n">
        <v>33160</v>
      </c>
      <c r="Q276" s="41" t="n">
        <v>0</v>
      </c>
      <c r="R276" s="41" t="n">
        <v>2984.4</v>
      </c>
      <c r="S276" s="41" t="n">
        <v>2984.4</v>
      </c>
      <c r="T276" s="41" t="n">
        <v>0</v>
      </c>
      <c r="U276" s="41" t="n">
        <f aca="false">K276-P276</f>
        <v>-33160</v>
      </c>
      <c r="V276" s="41" t="n">
        <f aca="false">L276-Q276</f>
        <v>0</v>
      </c>
      <c r="W276" s="41" t="n">
        <f aca="false">M276-R276</f>
        <v>-2984.4</v>
      </c>
      <c r="X276" s="41" t="n">
        <f aca="false">N276-S276</f>
        <v>-2984.4</v>
      </c>
      <c r="Y276" s="41" t="n">
        <f aca="false">O276-T276</f>
        <v>0</v>
      </c>
      <c r="Z276" s="38" t="s">
        <v>370</v>
      </c>
      <c r="AA276" s="38" t="s">
        <v>241</v>
      </c>
      <c r="AB276" s="38" t="s">
        <v>369</v>
      </c>
      <c r="AC276" s="39" t="s">
        <v>243</v>
      </c>
    </row>
    <row r="277" customFormat="false" ht="15" hidden="false" customHeight="false" outlineLevel="0" collapsed="false">
      <c r="A277" s="38" t="s">
        <v>236</v>
      </c>
      <c r="B277" s="40" t="n">
        <v>43040</v>
      </c>
      <c r="C277" s="40" t="n">
        <v>43040</v>
      </c>
      <c r="D277" s="38" t="s">
        <v>237</v>
      </c>
      <c r="E277" s="39" t="s">
        <v>386</v>
      </c>
      <c r="F277" s="39" t="s">
        <v>387</v>
      </c>
      <c r="G277" s="38" t="s">
        <v>319</v>
      </c>
      <c r="H277" s="38" t="s">
        <v>241</v>
      </c>
      <c r="I277" s="41" t="n">
        <v>28</v>
      </c>
      <c r="J277" s="38" t="s">
        <v>369</v>
      </c>
      <c r="K277" s="39"/>
      <c r="L277" s="39"/>
      <c r="M277" s="39"/>
      <c r="N277" s="39"/>
      <c r="O277" s="39"/>
      <c r="P277" s="41" t="n">
        <v>13680</v>
      </c>
      <c r="Q277" s="41" t="n">
        <v>0</v>
      </c>
      <c r="R277" s="41" t="n">
        <v>1915.2</v>
      </c>
      <c r="S277" s="41" t="n">
        <v>1915.2</v>
      </c>
      <c r="T277" s="41" t="n">
        <v>0</v>
      </c>
      <c r="U277" s="41" t="n">
        <f aca="false">K277-P277</f>
        <v>-13680</v>
      </c>
      <c r="V277" s="41" t="n">
        <f aca="false">L277-Q277</f>
        <v>0</v>
      </c>
      <c r="W277" s="41" t="n">
        <f aca="false">M277-R277</f>
        <v>-1915.2</v>
      </c>
      <c r="X277" s="41" t="n">
        <f aca="false">N277-S277</f>
        <v>-1915.2</v>
      </c>
      <c r="Y277" s="41" t="n">
        <f aca="false">O277-T277</f>
        <v>0</v>
      </c>
      <c r="Z277" s="38" t="s">
        <v>370</v>
      </c>
      <c r="AA277" s="38" t="s">
        <v>241</v>
      </c>
      <c r="AB277" s="38" t="s">
        <v>369</v>
      </c>
      <c r="AC277" s="39" t="s">
        <v>243</v>
      </c>
    </row>
    <row r="278" customFormat="false" ht="15" hidden="false" customHeight="false" outlineLevel="0" collapsed="false">
      <c r="A278" s="38" t="s">
        <v>236</v>
      </c>
      <c r="B278" s="40" t="n">
        <v>43040</v>
      </c>
      <c r="C278" s="40" t="n">
        <v>43040</v>
      </c>
      <c r="D278" s="38" t="s">
        <v>237</v>
      </c>
      <c r="E278" s="39" t="s">
        <v>569</v>
      </c>
      <c r="F278" s="39" t="s">
        <v>314</v>
      </c>
      <c r="G278" s="38" t="s">
        <v>319</v>
      </c>
      <c r="H278" s="38" t="s">
        <v>241</v>
      </c>
      <c r="I278" s="41" t="n">
        <v>18</v>
      </c>
      <c r="J278" s="38" t="s">
        <v>369</v>
      </c>
      <c r="K278" s="39"/>
      <c r="L278" s="39"/>
      <c r="M278" s="39"/>
      <c r="N278" s="39"/>
      <c r="O278" s="39"/>
      <c r="P278" s="41" t="n">
        <v>226437.5</v>
      </c>
      <c r="Q278" s="41" t="n">
        <v>0</v>
      </c>
      <c r="R278" s="41" t="n">
        <v>20379.38</v>
      </c>
      <c r="S278" s="41" t="n">
        <v>20379.38</v>
      </c>
      <c r="T278" s="41" t="n">
        <v>0</v>
      </c>
      <c r="U278" s="41" t="n">
        <f aca="false">K278-P278</f>
        <v>-226437.5</v>
      </c>
      <c r="V278" s="41" t="n">
        <f aca="false">L278-Q278</f>
        <v>0</v>
      </c>
      <c r="W278" s="41" t="n">
        <f aca="false">M278-R278</f>
        <v>-20379.38</v>
      </c>
      <c r="X278" s="41" t="n">
        <f aca="false">N278-S278</f>
        <v>-20379.38</v>
      </c>
      <c r="Y278" s="41" t="n">
        <f aca="false">O278-T278</f>
        <v>0</v>
      </c>
      <c r="Z278" s="38" t="s">
        <v>370</v>
      </c>
      <c r="AA278" s="38" t="s">
        <v>241</v>
      </c>
      <c r="AB278" s="38" t="s">
        <v>369</v>
      </c>
      <c r="AC278" s="39" t="s">
        <v>243</v>
      </c>
    </row>
    <row r="279" customFormat="false" ht="15" hidden="false" customHeight="false" outlineLevel="0" collapsed="false">
      <c r="A279" s="38" t="s">
        <v>236</v>
      </c>
      <c r="B279" s="40" t="n">
        <v>43040</v>
      </c>
      <c r="C279" s="40" t="n">
        <v>43040</v>
      </c>
      <c r="D279" s="38" t="s">
        <v>237</v>
      </c>
      <c r="E279" s="39" t="s">
        <v>512</v>
      </c>
      <c r="F279" s="39" t="s">
        <v>345</v>
      </c>
      <c r="G279" s="38" t="s">
        <v>319</v>
      </c>
      <c r="H279" s="38" t="s">
        <v>241</v>
      </c>
      <c r="I279" s="41" t="n">
        <v>18</v>
      </c>
      <c r="J279" s="38" t="s">
        <v>369</v>
      </c>
      <c r="K279" s="39"/>
      <c r="L279" s="39"/>
      <c r="M279" s="39"/>
      <c r="N279" s="39"/>
      <c r="O279" s="39"/>
      <c r="P279" s="41" t="n">
        <v>950</v>
      </c>
      <c r="Q279" s="41" t="n">
        <v>0</v>
      </c>
      <c r="R279" s="41" t="n">
        <v>85.5</v>
      </c>
      <c r="S279" s="41" t="n">
        <v>85.5</v>
      </c>
      <c r="T279" s="41" t="n">
        <v>0</v>
      </c>
      <c r="U279" s="41" t="n">
        <f aca="false">K279-P279</f>
        <v>-950</v>
      </c>
      <c r="V279" s="41" t="n">
        <f aca="false">L279-Q279</f>
        <v>0</v>
      </c>
      <c r="W279" s="41" t="n">
        <f aca="false">M279-R279</f>
        <v>-85.5</v>
      </c>
      <c r="X279" s="41" t="n">
        <f aca="false">N279-S279</f>
        <v>-85.5</v>
      </c>
      <c r="Y279" s="41" t="n">
        <f aca="false">O279-T279</f>
        <v>0</v>
      </c>
      <c r="Z279" s="38" t="s">
        <v>370</v>
      </c>
      <c r="AA279" s="38" t="s">
        <v>241</v>
      </c>
      <c r="AB279" s="38" t="s">
        <v>369</v>
      </c>
      <c r="AC279" s="39" t="s">
        <v>243</v>
      </c>
    </row>
    <row r="280" customFormat="false" ht="15" hidden="false" customHeight="false" outlineLevel="0" collapsed="false">
      <c r="A280" s="38" t="s">
        <v>236</v>
      </c>
      <c r="B280" s="40" t="n">
        <v>43040</v>
      </c>
      <c r="C280" s="40" t="n">
        <v>43040</v>
      </c>
      <c r="D280" s="38" t="s">
        <v>237</v>
      </c>
      <c r="E280" s="39" t="s">
        <v>454</v>
      </c>
      <c r="F280" s="39" t="s">
        <v>455</v>
      </c>
      <c r="G280" s="38" t="s">
        <v>319</v>
      </c>
      <c r="H280" s="38" t="s">
        <v>241</v>
      </c>
      <c r="I280" s="41" t="n">
        <v>18</v>
      </c>
      <c r="J280" s="38" t="s">
        <v>369</v>
      </c>
      <c r="K280" s="39"/>
      <c r="L280" s="39"/>
      <c r="M280" s="39"/>
      <c r="N280" s="39"/>
      <c r="O280" s="39"/>
      <c r="P280" s="41" t="n">
        <v>63000</v>
      </c>
      <c r="Q280" s="41" t="n">
        <v>0</v>
      </c>
      <c r="R280" s="41" t="n">
        <v>5670</v>
      </c>
      <c r="S280" s="41" t="n">
        <v>5670</v>
      </c>
      <c r="T280" s="41" t="n">
        <v>0</v>
      </c>
      <c r="U280" s="41" t="n">
        <f aca="false">K280-P280</f>
        <v>-63000</v>
      </c>
      <c r="V280" s="41" t="n">
        <f aca="false">L280-Q280</f>
        <v>0</v>
      </c>
      <c r="W280" s="41" t="n">
        <f aca="false">M280-R280</f>
        <v>-5670</v>
      </c>
      <c r="X280" s="41" t="n">
        <f aca="false">N280-S280</f>
        <v>-5670</v>
      </c>
      <c r="Y280" s="41" t="n">
        <f aca="false">O280-T280</f>
        <v>0</v>
      </c>
      <c r="Z280" s="38" t="s">
        <v>370</v>
      </c>
      <c r="AA280" s="38" t="s">
        <v>241</v>
      </c>
      <c r="AB280" s="38" t="s">
        <v>369</v>
      </c>
      <c r="AC280" s="39" t="s">
        <v>243</v>
      </c>
    </row>
    <row r="281" customFormat="false" ht="15" hidden="false" customHeight="false" outlineLevel="0" collapsed="false">
      <c r="A281" s="38" t="s">
        <v>236</v>
      </c>
      <c r="B281" s="40" t="n">
        <v>43040</v>
      </c>
      <c r="C281" s="40" t="n">
        <v>43040</v>
      </c>
      <c r="D281" s="38" t="s">
        <v>237</v>
      </c>
      <c r="E281" s="39" t="s">
        <v>570</v>
      </c>
      <c r="F281" s="39" t="s">
        <v>571</v>
      </c>
      <c r="G281" s="38" t="s">
        <v>319</v>
      </c>
      <c r="H281" s="38" t="s">
        <v>241</v>
      </c>
      <c r="I281" s="41" t="n">
        <v>18</v>
      </c>
      <c r="J281" s="38" t="s">
        <v>369</v>
      </c>
      <c r="K281" s="39"/>
      <c r="L281" s="39"/>
      <c r="M281" s="39"/>
      <c r="N281" s="39"/>
      <c r="O281" s="39"/>
      <c r="P281" s="41" t="n">
        <v>4100</v>
      </c>
      <c r="Q281" s="41" t="n">
        <v>0</v>
      </c>
      <c r="R281" s="41" t="n">
        <v>369</v>
      </c>
      <c r="S281" s="41" t="n">
        <v>369</v>
      </c>
      <c r="T281" s="41" t="n">
        <v>0</v>
      </c>
      <c r="U281" s="41" t="n">
        <f aca="false">K281-P281</f>
        <v>-4100</v>
      </c>
      <c r="V281" s="41" t="n">
        <f aca="false">L281-Q281</f>
        <v>0</v>
      </c>
      <c r="W281" s="41" t="n">
        <f aca="false">M281-R281</f>
        <v>-369</v>
      </c>
      <c r="X281" s="41" t="n">
        <f aca="false">N281-S281</f>
        <v>-369</v>
      </c>
      <c r="Y281" s="41" t="n">
        <f aca="false">O281-T281</f>
        <v>0</v>
      </c>
      <c r="Z281" s="38" t="s">
        <v>370</v>
      </c>
      <c r="AA281" s="38" t="s">
        <v>241</v>
      </c>
      <c r="AB281" s="38" t="s">
        <v>369</v>
      </c>
      <c r="AC281" s="39" t="s">
        <v>243</v>
      </c>
    </row>
    <row r="282" customFormat="false" ht="15" hidden="false" customHeight="false" outlineLevel="0" collapsed="false">
      <c r="A282" s="38" t="s">
        <v>236</v>
      </c>
      <c r="B282" s="40" t="n">
        <v>43040</v>
      </c>
      <c r="C282" s="40" t="n">
        <v>43040</v>
      </c>
      <c r="D282" s="38" t="s">
        <v>237</v>
      </c>
      <c r="E282" s="39" t="s">
        <v>517</v>
      </c>
      <c r="F282" s="39" t="s">
        <v>518</v>
      </c>
      <c r="G282" s="38" t="s">
        <v>319</v>
      </c>
      <c r="H282" s="38" t="s">
        <v>241</v>
      </c>
      <c r="I282" s="41" t="n">
        <v>28</v>
      </c>
      <c r="J282" s="38" t="s">
        <v>369</v>
      </c>
      <c r="K282" s="39"/>
      <c r="L282" s="39"/>
      <c r="M282" s="39"/>
      <c r="N282" s="39"/>
      <c r="O282" s="39"/>
      <c r="P282" s="41" t="n">
        <v>5703.12</v>
      </c>
      <c r="Q282" s="41" t="n">
        <v>0</v>
      </c>
      <c r="R282" s="41" t="n">
        <v>798.44</v>
      </c>
      <c r="S282" s="41" t="n">
        <v>798.44</v>
      </c>
      <c r="T282" s="41" t="n">
        <v>0</v>
      </c>
      <c r="U282" s="41" t="n">
        <f aca="false">K282-P282</f>
        <v>-5703.12</v>
      </c>
      <c r="V282" s="41" t="n">
        <f aca="false">L282-Q282</f>
        <v>0</v>
      </c>
      <c r="W282" s="41" t="n">
        <f aca="false">M282-R282</f>
        <v>-798.44</v>
      </c>
      <c r="X282" s="41" t="n">
        <f aca="false">N282-S282</f>
        <v>-798.44</v>
      </c>
      <c r="Y282" s="41" t="n">
        <f aca="false">O282-T282</f>
        <v>0</v>
      </c>
      <c r="Z282" s="38" t="s">
        <v>370</v>
      </c>
      <c r="AA282" s="38" t="s">
        <v>241</v>
      </c>
      <c r="AB282" s="38" t="s">
        <v>369</v>
      </c>
      <c r="AC282" s="39" t="s">
        <v>243</v>
      </c>
    </row>
    <row r="283" customFormat="false" ht="15" hidden="false" customHeight="false" outlineLevel="0" collapsed="false">
      <c r="A283" s="38" t="s">
        <v>236</v>
      </c>
      <c r="B283" s="40" t="n">
        <v>43040</v>
      </c>
      <c r="C283" s="40" t="n">
        <v>43040</v>
      </c>
      <c r="D283" s="38" t="s">
        <v>237</v>
      </c>
      <c r="E283" s="39" t="s">
        <v>458</v>
      </c>
      <c r="F283" s="39" t="s">
        <v>399</v>
      </c>
      <c r="G283" s="38" t="s">
        <v>319</v>
      </c>
      <c r="H283" s="38" t="s">
        <v>241</v>
      </c>
      <c r="I283" s="41" t="n">
        <v>18</v>
      </c>
      <c r="J283" s="38" t="s">
        <v>369</v>
      </c>
      <c r="K283" s="39"/>
      <c r="L283" s="39"/>
      <c r="M283" s="39"/>
      <c r="N283" s="39"/>
      <c r="O283" s="39"/>
      <c r="P283" s="41" t="n">
        <v>7697.97</v>
      </c>
      <c r="Q283" s="41" t="n">
        <v>0</v>
      </c>
      <c r="R283" s="41" t="n">
        <v>692.85</v>
      </c>
      <c r="S283" s="41" t="n">
        <v>692.85</v>
      </c>
      <c r="T283" s="41" t="n">
        <v>0</v>
      </c>
      <c r="U283" s="41" t="n">
        <f aca="false">K283-P283</f>
        <v>-7697.97</v>
      </c>
      <c r="V283" s="41" t="n">
        <f aca="false">L283-Q283</f>
        <v>0</v>
      </c>
      <c r="W283" s="41" t="n">
        <f aca="false">M283-R283</f>
        <v>-692.85</v>
      </c>
      <c r="X283" s="41" t="n">
        <f aca="false">N283-S283</f>
        <v>-692.85</v>
      </c>
      <c r="Y283" s="41" t="n">
        <f aca="false">O283-T283</f>
        <v>0</v>
      </c>
      <c r="Z283" s="38" t="s">
        <v>370</v>
      </c>
      <c r="AA283" s="38" t="s">
        <v>241</v>
      </c>
      <c r="AB283" s="38" t="s">
        <v>369</v>
      </c>
      <c r="AC283" s="39" t="s">
        <v>243</v>
      </c>
    </row>
    <row r="284" customFormat="false" ht="15" hidden="false" customHeight="false" outlineLevel="0" collapsed="false">
      <c r="A284" s="38" t="s">
        <v>236</v>
      </c>
      <c r="B284" s="40" t="n">
        <v>43040</v>
      </c>
      <c r="C284" s="40" t="n">
        <v>43040</v>
      </c>
      <c r="D284" s="38" t="s">
        <v>237</v>
      </c>
      <c r="E284" s="39" t="s">
        <v>519</v>
      </c>
      <c r="F284" s="39" t="s">
        <v>520</v>
      </c>
      <c r="G284" s="38" t="s">
        <v>319</v>
      </c>
      <c r="H284" s="38" t="s">
        <v>241</v>
      </c>
      <c r="I284" s="41" t="n">
        <v>18</v>
      </c>
      <c r="J284" s="38" t="s">
        <v>369</v>
      </c>
      <c r="K284" s="39"/>
      <c r="L284" s="39"/>
      <c r="M284" s="39"/>
      <c r="N284" s="39"/>
      <c r="O284" s="39"/>
      <c r="P284" s="41" t="n">
        <v>3012</v>
      </c>
      <c r="Q284" s="41" t="n">
        <v>0</v>
      </c>
      <c r="R284" s="41" t="n">
        <v>271.08</v>
      </c>
      <c r="S284" s="41" t="n">
        <v>271.08</v>
      </c>
      <c r="T284" s="41" t="n">
        <v>0</v>
      </c>
      <c r="U284" s="41" t="n">
        <f aca="false">K284-P284</f>
        <v>-3012</v>
      </c>
      <c r="V284" s="41" t="n">
        <f aca="false">L284-Q284</f>
        <v>0</v>
      </c>
      <c r="W284" s="41" t="n">
        <f aca="false">M284-R284</f>
        <v>-271.08</v>
      </c>
      <c r="X284" s="41" t="n">
        <f aca="false">N284-S284</f>
        <v>-271.08</v>
      </c>
      <c r="Y284" s="41" t="n">
        <f aca="false">O284-T284</f>
        <v>0</v>
      </c>
      <c r="Z284" s="38" t="s">
        <v>370</v>
      </c>
      <c r="AA284" s="38" t="s">
        <v>241</v>
      </c>
      <c r="AB284" s="38" t="s">
        <v>369</v>
      </c>
      <c r="AC284" s="39" t="s">
        <v>243</v>
      </c>
    </row>
    <row r="285" customFormat="false" ht="15" hidden="false" customHeight="false" outlineLevel="0" collapsed="false">
      <c r="A285" s="38" t="s">
        <v>236</v>
      </c>
      <c r="B285" s="40" t="n">
        <v>43040</v>
      </c>
      <c r="C285" s="40" t="n">
        <v>43040</v>
      </c>
      <c r="D285" s="38" t="s">
        <v>237</v>
      </c>
      <c r="E285" s="39" t="s">
        <v>544</v>
      </c>
      <c r="F285" s="39" t="s">
        <v>545</v>
      </c>
      <c r="G285" s="38" t="s">
        <v>319</v>
      </c>
      <c r="H285" s="38" t="s">
        <v>241</v>
      </c>
      <c r="I285" s="41" t="n">
        <v>5</v>
      </c>
      <c r="J285" s="38" t="s">
        <v>369</v>
      </c>
      <c r="K285" s="39"/>
      <c r="L285" s="39"/>
      <c r="M285" s="39"/>
      <c r="N285" s="39"/>
      <c r="O285" s="39"/>
      <c r="P285" s="41" t="n">
        <v>78400</v>
      </c>
      <c r="Q285" s="41" t="n">
        <v>0</v>
      </c>
      <c r="R285" s="41" t="n">
        <v>1960</v>
      </c>
      <c r="S285" s="41" t="n">
        <v>1960</v>
      </c>
      <c r="T285" s="41" t="n">
        <v>0</v>
      </c>
      <c r="U285" s="41" t="n">
        <f aca="false">K285-P285</f>
        <v>-78400</v>
      </c>
      <c r="V285" s="41" t="n">
        <f aca="false">L285-Q285</f>
        <v>0</v>
      </c>
      <c r="W285" s="41" t="n">
        <f aca="false">M285-R285</f>
        <v>-1960</v>
      </c>
      <c r="X285" s="41" t="n">
        <f aca="false">N285-S285</f>
        <v>-1960</v>
      </c>
      <c r="Y285" s="41" t="n">
        <f aca="false">O285-T285</f>
        <v>0</v>
      </c>
      <c r="Z285" s="38" t="s">
        <v>370</v>
      </c>
      <c r="AA285" s="38" t="s">
        <v>241</v>
      </c>
      <c r="AB285" s="38" t="s">
        <v>369</v>
      </c>
      <c r="AC285" s="39" t="s">
        <v>243</v>
      </c>
    </row>
    <row r="286" customFormat="false" ht="15" hidden="false" customHeight="false" outlineLevel="0" collapsed="false">
      <c r="A286" s="38" t="s">
        <v>236</v>
      </c>
      <c r="B286" s="40" t="n">
        <v>43040</v>
      </c>
      <c r="C286" s="40" t="n">
        <v>43040</v>
      </c>
      <c r="D286" s="38" t="s">
        <v>237</v>
      </c>
      <c r="E286" s="39" t="s">
        <v>544</v>
      </c>
      <c r="F286" s="39" t="s">
        <v>545</v>
      </c>
      <c r="G286" s="38" t="s">
        <v>319</v>
      </c>
      <c r="H286" s="38" t="s">
        <v>241</v>
      </c>
      <c r="I286" s="41" t="n">
        <v>18</v>
      </c>
      <c r="J286" s="38" t="s">
        <v>369</v>
      </c>
      <c r="K286" s="39"/>
      <c r="L286" s="39"/>
      <c r="M286" s="39"/>
      <c r="N286" s="39"/>
      <c r="O286" s="39"/>
      <c r="P286" s="41" t="n">
        <v>18164.52</v>
      </c>
      <c r="Q286" s="41" t="n">
        <v>0</v>
      </c>
      <c r="R286" s="41" t="n">
        <v>1634.81</v>
      </c>
      <c r="S286" s="41" t="n">
        <v>1634.81</v>
      </c>
      <c r="T286" s="41" t="n">
        <v>0</v>
      </c>
      <c r="U286" s="41" t="n">
        <f aca="false">K286-P286</f>
        <v>-18164.52</v>
      </c>
      <c r="V286" s="41" t="n">
        <f aca="false">L286-Q286</f>
        <v>0</v>
      </c>
      <c r="W286" s="41" t="n">
        <f aca="false">M286-R286</f>
        <v>-1634.81</v>
      </c>
      <c r="X286" s="41" t="n">
        <f aca="false">N286-S286</f>
        <v>-1634.81</v>
      </c>
      <c r="Y286" s="41" t="n">
        <f aca="false">O286-T286</f>
        <v>0</v>
      </c>
      <c r="Z286" s="38" t="s">
        <v>370</v>
      </c>
      <c r="AA286" s="38" t="s">
        <v>241</v>
      </c>
      <c r="AB286" s="38" t="s">
        <v>369</v>
      </c>
      <c r="AC286" s="39" t="s">
        <v>243</v>
      </c>
    </row>
    <row r="287" customFormat="false" ht="15" hidden="false" customHeight="false" outlineLevel="0" collapsed="false">
      <c r="A287" s="38" t="s">
        <v>236</v>
      </c>
      <c r="B287" s="40" t="n">
        <v>43040</v>
      </c>
      <c r="C287" s="40" t="n">
        <v>43040</v>
      </c>
      <c r="D287" s="38" t="s">
        <v>237</v>
      </c>
      <c r="E287" s="39" t="s">
        <v>459</v>
      </c>
      <c r="F287" s="39" t="s">
        <v>460</v>
      </c>
      <c r="G287" s="38" t="s">
        <v>319</v>
      </c>
      <c r="H287" s="38" t="s">
        <v>241</v>
      </c>
      <c r="I287" s="41" t="n">
        <v>5</v>
      </c>
      <c r="J287" s="38" t="s">
        <v>369</v>
      </c>
      <c r="K287" s="39"/>
      <c r="L287" s="39"/>
      <c r="M287" s="39"/>
      <c r="N287" s="39"/>
      <c r="O287" s="39"/>
      <c r="P287" s="41" t="n">
        <v>21560</v>
      </c>
      <c r="Q287" s="41" t="n">
        <v>0</v>
      </c>
      <c r="R287" s="41" t="n">
        <v>539</v>
      </c>
      <c r="S287" s="41" t="n">
        <v>539</v>
      </c>
      <c r="T287" s="41" t="n">
        <v>0</v>
      </c>
      <c r="U287" s="41" t="n">
        <f aca="false">K287-P287</f>
        <v>-21560</v>
      </c>
      <c r="V287" s="41" t="n">
        <f aca="false">L287-Q287</f>
        <v>0</v>
      </c>
      <c r="W287" s="41" t="n">
        <f aca="false">M287-R287</f>
        <v>-539</v>
      </c>
      <c r="X287" s="41" t="n">
        <f aca="false">N287-S287</f>
        <v>-539</v>
      </c>
      <c r="Y287" s="41" t="n">
        <f aca="false">O287-T287</f>
        <v>0</v>
      </c>
      <c r="Z287" s="38" t="s">
        <v>370</v>
      </c>
      <c r="AA287" s="38" t="s">
        <v>241</v>
      </c>
      <c r="AB287" s="38" t="s">
        <v>369</v>
      </c>
      <c r="AC287" s="39" t="s">
        <v>243</v>
      </c>
    </row>
    <row r="288" customFormat="false" ht="15" hidden="false" customHeight="false" outlineLevel="0" collapsed="false">
      <c r="A288" s="38" t="s">
        <v>236</v>
      </c>
      <c r="B288" s="40" t="n">
        <v>43040</v>
      </c>
      <c r="C288" s="40" t="n">
        <v>43040</v>
      </c>
      <c r="D288" s="38" t="s">
        <v>237</v>
      </c>
      <c r="E288" s="39" t="s">
        <v>459</v>
      </c>
      <c r="F288" s="39" t="s">
        <v>460</v>
      </c>
      <c r="G288" s="38" t="s">
        <v>319</v>
      </c>
      <c r="H288" s="38" t="s">
        <v>241</v>
      </c>
      <c r="I288" s="41" t="n">
        <v>18</v>
      </c>
      <c r="J288" s="38" t="s">
        <v>369</v>
      </c>
      <c r="K288" s="39"/>
      <c r="L288" s="39"/>
      <c r="M288" s="39"/>
      <c r="N288" s="39"/>
      <c r="O288" s="39"/>
      <c r="P288" s="41" t="n">
        <v>89928</v>
      </c>
      <c r="Q288" s="41" t="n">
        <v>0</v>
      </c>
      <c r="R288" s="41" t="n">
        <v>8093.52</v>
      </c>
      <c r="S288" s="41" t="n">
        <v>8093.52</v>
      </c>
      <c r="T288" s="41" t="n">
        <v>0</v>
      </c>
      <c r="U288" s="41" t="n">
        <f aca="false">K288-P288</f>
        <v>-89928</v>
      </c>
      <c r="V288" s="41" t="n">
        <f aca="false">L288-Q288</f>
        <v>0</v>
      </c>
      <c r="W288" s="41" t="n">
        <f aca="false">M288-R288</f>
        <v>-8093.52</v>
      </c>
      <c r="X288" s="41" t="n">
        <f aca="false">N288-S288</f>
        <v>-8093.52</v>
      </c>
      <c r="Y288" s="41" t="n">
        <f aca="false">O288-T288</f>
        <v>0</v>
      </c>
      <c r="Z288" s="38" t="s">
        <v>370</v>
      </c>
      <c r="AA288" s="38" t="s">
        <v>241</v>
      </c>
      <c r="AB288" s="38" t="s">
        <v>369</v>
      </c>
      <c r="AC288" s="39" t="s">
        <v>243</v>
      </c>
    </row>
    <row r="289" customFormat="false" ht="15" hidden="false" customHeight="false" outlineLevel="0" collapsed="false">
      <c r="A289" s="38" t="s">
        <v>236</v>
      </c>
      <c r="B289" s="40" t="n">
        <v>43040</v>
      </c>
      <c r="C289" s="40" t="n">
        <v>43040</v>
      </c>
      <c r="D289" s="38" t="s">
        <v>237</v>
      </c>
      <c r="E289" s="39" t="s">
        <v>461</v>
      </c>
      <c r="F289" s="39" t="s">
        <v>391</v>
      </c>
      <c r="G289" s="38" t="s">
        <v>319</v>
      </c>
      <c r="H289" s="38" t="s">
        <v>241</v>
      </c>
      <c r="I289" s="41" t="n">
        <v>18</v>
      </c>
      <c r="J289" s="38" t="s">
        <v>369</v>
      </c>
      <c r="K289" s="39"/>
      <c r="L289" s="39"/>
      <c r="M289" s="39"/>
      <c r="N289" s="39"/>
      <c r="O289" s="39"/>
      <c r="P289" s="41" t="n">
        <v>332584</v>
      </c>
      <c r="Q289" s="41" t="n">
        <v>0</v>
      </c>
      <c r="R289" s="41" t="n">
        <v>29933</v>
      </c>
      <c r="S289" s="41" t="n">
        <v>29933</v>
      </c>
      <c r="T289" s="41" t="n">
        <v>0</v>
      </c>
      <c r="U289" s="41" t="n">
        <f aca="false">K289-P289</f>
        <v>-332584</v>
      </c>
      <c r="V289" s="41" t="n">
        <f aca="false">L289-Q289</f>
        <v>0</v>
      </c>
      <c r="W289" s="41" t="n">
        <f aca="false">M289-R289</f>
        <v>-29933</v>
      </c>
      <c r="X289" s="41" t="n">
        <f aca="false">N289-S289</f>
        <v>-29933</v>
      </c>
      <c r="Y289" s="41" t="n">
        <f aca="false">O289-T289</f>
        <v>0</v>
      </c>
      <c r="Z289" s="38" t="s">
        <v>370</v>
      </c>
      <c r="AA289" s="38" t="s">
        <v>241</v>
      </c>
      <c r="AB289" s="38" t="s">
        <v>369</v>
      </c>
      <c r="AC289" s="39" t="s">
        <v>243</v>
      </c>
    </row>
    <row r="290" customFormat="false" ht="15" hidden="false" customHeight="false" outlineLevel="0" collapsed="false">
      <c r="A290" s="38" t="s">
        <v>236</v>
      </c>
      <c r="B290" s="40" t="n">
        <v>43040</v>
      </c>
      <c r="C290" s="40" t="n">
        <v>43040</v>
      </c>
      <c r="D290" s="38" t="s">
        <v>237</v>
      </c>
      <c r="E290" s="39" t="s">
        <v>396</v>
      </c>
      <c r="F290" s="39" t="s">
        <v>397</v>
      </c>
      <c r="G290" s="38" t="s">
        <v>319</v>
      </c>
      <c r="H290" s="38" t="s">
        <v>241</v>
      </c>
      <c r="I290" s="41" t="n">
        <v>12</v>
      </c>
      <c r="J290" s="38" t="s">
        <v>369</v>
      </c>
      <c r="K290" s="39"/>
      <c r="L290" s="39"/>
      <c r="M290" s="39"/>
      <c r="N290" s="39"/>
      <c r="O290" s="39"/>
      <c r="P290" s="41" t="n">
        <v>21000</v>
      </c>
      <c r="Q290" s="41" t="n">
        <v>2520</v>
      </c>
      <c r="R290" s="41" t="n">
        <v>0</v>
      </c>
      <c r="S290" s="41" t="n">
        <v>0</v>
      </c>
      <c r="T290" s="41" t="n">
        <v>0</v>
      </c>
      <c r="U290" s="41" t="n">
        <f aca="false">K290-P290</f>
        <v>-21000</v>
      </c>
      <c r="V290" s="41" t="n">
        <f aca="false">L290-Q290</f>
        <v>-2520</v>
      </c>
      <c r="W290" s="41" t="n">
        <f aca="false">M290-R290</f>
        <v>0</v>
      </c>
      <c r="X290" s="41" t="n">
        <f aca="false">N290-S290</f>
        <v>0</v>
      </c>
      <c r="Y290" s="41" t="n">
        <f aca="false">O290-T290</f>
        <v>0</v>
      </c>
      <c r="Z290" s="38" t="s">
        <v>370</v>
      </c>
      <c r="AA290" s="38" t="s">
        <v>241</v>
      </c>
      <c r="AB290" s="38" t="s">
        <v>369</v>
      </c>
      <c r="AC290" s="39" t="s">
        <v>243</v>
      </c>
    </row>
    <row r="291" customFormat="false" ht="15" hidden="false" customHeight="false" outlineLevel="0" collapsed="false">
      <c r="A291" s="38" t="s">
        <v>236</v>
      </c>
      <c r="B291" s="40" t="n">
        <v>43040</v>
      </c>
      <c r="C291" s="40" t="n">
        <v>43040</v>
      </c>
      <c r="D291" s="38" t="s">
        <v>237</v>
      </c>
      <c r="E291" s="39" t="s">
        <v>398</v>
      </c>
      <c r="F291" s="39" t="s">
        <v>399</v>
      </c>
      <c r="G291" s="38" t="s">
        <v>319</v>
      </c>
      <c r="H291" s="38" t="s">
        <v>241</v>
      </c>
      <c r="I291" s="41" t="n">
        <v>18</v>
      </c>
      <c r="J291" s="38" t="s">
        <v>369</v>
      </c>
      <c r="K291" s="39"/>
      <c r="L291" s="39"/>
      <c r="M291" s="39"/>
      <c r="N291" s="39"/>
      <c r="O291" s="39"/>
      <c r="P291" s="41" t="n">
        <v>16878465</v>
      </c>
      <c r="Q291" s="41" t="n">
        <v>3038123.7</v>
      </c>
      <c r="R291" s="41" t="n">
        <v>0</v>
      </c>
      <c r="S291" s="41" t="n">
        <v>0</v>
      </c>
      <c r="T291" s="41" t="n">
        <v>0</v>
      </c>
      <c r="U291" s="41" t="n">
        <f aca="false">K291-P291</f>
        <v>-16878465</v>
      </c>
      <c r="V291" s="41" t="n">
        <f aca="false">L291-Q291</f>
        <v>-3038123.7</v>
      </c>
      <c r="W291" s="41" t="n">
        <f aca="false">M291-R291</f>
        <v>0</v>
      </c>
      <c r="X291" s="41" t="n">
        <f aca="false">N291-S291</f>
        <v>0</v>
      </c>
      <c r="Y291" s="41" t="n">
        <f aca="false">O291-T291</f>
        <v>0</v>
      </c>
      <c r="Z291" s="38" t="s">
        <v>370</v>
      </c>
      <c r="AA291" s="38" t="s">
        <v>241</v>
      </c>
      <c r="AB291" s="38" t="s">
        <v>369</v>
      </c>
      <c r="AC291" s="39" t="s">
        <v>243</v>
      </c>
    </row>
    <row r="292" customFormat="false" ht="15" hidden="false" customHeight="false" outlineLevel="0" collapsed="false">
      <c r="A292" s="38" t="s">
        <v>236</v>
      </c>
      <c r="B292" s="40" t="n">
        <v>43040</v>
      </c>
      <c r="C292" s="40" t="n">
        <v>43040</v>
      </c>
      <c r="D292" s="38" t="s">
        <v>237</v>
      </c>
      <c r="E292" s="39" t="s">
        <v>404</v>
      </c>
      <c r="F292" s="39" t="s">
        <v>405</v>
      </c>
      <c r="G292" s="38" t="s">
        <v>319</v>
      </c>
      <c r="H292" s="38" t="s">
        <v>241</v>
      </c>
      <c r="I292" s="41" t="n">
        <v>18</v>
      </c>
      <c r="J292" s="38" t="s">
        <v>369</v>
      </c>
      <c r="K292" s="39"/>
      <c r="L292" s="39"/>
      <c r="M292" s="39"/>
      <c r="N292" s="39"/>
      <c r="O292" s="39"/>
      <c r="P292" s="41" t="n">
        <v>1096214.89</v>
      </c>
      <c r="Q292" s="41" t="n">
        <v>197318.68</v>
      </c>
      <c r="R292" s="41" t="n">
        <v>0</v>
      </c>
      <c r="S292" s="41" t="n">
        <v>0</v>
      </c>
      <c r="T292" s="41" t="n">
        <v>0</v>
      </c>
      <c r="U292" s="41" t="n">
        <f aca="false">K292-P292</f>
        <v>-1096214.89</v>
      </c>
      <c r="V292" s="41" t="n">
        <f aca="false">L292-Q292</f>
        <v>-197318.68</v>
      </c>
      <c r="W292" s="41" t="n">
        <f aca="false">M292-R292</f>
        <v>0</v>
      </c>
      <c r="X292" s="41" t="n">
        <f aca="false">N292-S292</f>
        <v>0</v>
      </c>
      <c r="Y292" s="41" t="n">
        <f aca="false">O292-T292</f>
        <v>0</v>
      </c>
      <c r="Z292" s="38" t="s">
        <v>370</v>
      </c>
      <c r="AA292" s="38" t="s">
        <v>241</v>
      </c>
      <c r="AB292" s="38" t="s">
        <v>369</v>
      </c>
      <c r="AC292" s="39" t="s">
        <v>243</v>
      </c>
    </row>
    <row r="293" customFormat="false" ht="15" hidden="false" customHeight="false" outlineLevel="0" collapsed="false">
      <c r="A293" s="38" t="s">
        <v>236</v>
      </c>
      <c r="B293" s="40" t="n">
        <v>43040</v>
      </c>
      <c r="C293" s="40" t="n">
        <v>43040</v>
      </c>
      <c r="D293" s="38" t="s">
        <v>237</v>
      </c>
      <c r="E293" s="39" t="s">
        <v>527</v>
      </c>
      <c r="F293" s="39" t="s">
        <v>446</v>
      </c>
      <c r="G293" s="38" t="s">
        <v>319</v>
      </c>
      <c r="H293" s="38" t="s">
        <v>241</v>
      </c>
      <c r="I293" s="41" t="n">
        <v>18</v>
      </c>
      <c r="J293" s="38" t="s">
        <v>369</v>
      </c>
      <c r="K293" s="39"/>
      <c r="L293" s="39"/>
      <c r="M293" s="39"/>
      <c r="N293" s="39"/>
      <c r="O293" s="39"/>
      <c r="P293" s="41" t="n">
        <v>114900</v>
      </c>
      <c r="Q293" s="41" t="n">
        <v>20682</v>
      </c>
      <c r="R293" s="41" t="n">
        <v>0</v>
      </c>
      <c r="S293" s="41" t="n">
        <v>0</v>
      </c>
      <c r="T293" s="41" t="n">
        <v>0</v>
      </c>
      <c r="U293" s="41" t="n">
        <f aca="false">K293-P293</f>
        <v>-114900</v>
      </c>
      <c r="V293" s="41" t="n">
        <f aca="false">L293-Q293</f>
        <v>-20682</v>
      </c>
      <c r="W293" s="41" t="n">
        <f aca="false">M293-R293</f>
        <v>0</v>
      </c>
      <c r="X293" s="41" t="n">
        <f aca="false">N293-S293</f>
        <v>0</v>
      </c>
      <c r="Y293" s="41" t="n">
        <f aca="false">O293-T293</f>
        <v>0</v>
      </c>
      <c r="Z293" s="38" t="s">
        <v>370</v>
      </c>
      <c r="AA293" s="38" t="s">
        <v>241</v>
      </c>
      <c r="AB293" s="38" t="s">
        <v>369</v>
      </c>
      <c r="AC293" s="39" t="s">
        <v>243</v>
      </c>
    </row>
    <row r="294" customFormat="false" ht="15" hidden="false" customHeight="false" outlineLevel="0" collapsed="false">
      <c r="A294" s="38" t="s">
        <v>236</v>
      </c>
      <c r="B294" s="40" t="n">
        <v>43040</v>
      </c>
      <c r="C294" s="40" t="n">
        <v>43040</v>
      </c>
      <c r="D294" s="38" t="s">
        <v>237</v>
      </c>
      <c r="E294" s="39" t="s">
        <v>465</v>
      </c>
      <c r="F294" s="39" t="s">
        <v>435</v>
      </c>
      <c r="G294" s="38" t="s">
        <v>319</v>
      </c>
      <c r="H294" s="38" t="s">
        <v>241</v>
      </c>
      <c r="I294" s="41" t="n">
        <v>18</v>
      </c>
      <c r="J294" s="38" t="s">
        <v>369</v>
      </c>
      <c r="K294" s="39"/>
      <c r="L294" s="39"/>
      <c r="M294" s="39"/>
      <c r="N294" s="39"/>
      <c r="O294" s="39"/>
      <c r="P294" s="41" t="n">
        <v>64340</v>
      </c>
      <c r="Q294" s="41" t="n">
        <v>11581.2</v>
      </c>
      <c r="R294" s="41" t="n">
        <v>0</v>
      </c>
      <c r="S294" s="41" t="n">
        <v>0</v>
      </c>
      <c r="T294" s="41" t="n">
        <v>0</v>
      </c>
      <c r="U294" s="41" t="n">
        <f aca="false">K294-P294</f>
        <v>-64340</v>
      </c>
      <c r="V294" s="41" t="n">
        <f aca="false">L294-Q294</f>
        <v>-11581.2</v>
      </c>
      <c r="W294" s="41" t="n">
        <f aca="false">M294-R294</f>
        <v>0</v>
      </c>
      <c r="X294" s="41" t="n">
        <f aca="false">N294-S294</f>
        <v>0</v>
      </c>
      <c r="Y294" s="41" t="n">
        <f aca="false">O294-T294</f>
        <v>0</v>
      </c>
      <c r="Z294" s="38" t="s">
        <v>370</v>
      </c>
      <c r="AA294" s="38" t="s">
        <v>241</v>
      </c>
      <c r="AB294" s="38" t="s">
        <v>369</v>
      </c>
      <c r="AC294" s="39" t="s">
        <v>243</v>
      </c>
    </row>
    <row r="295" customFormat="false" ht="15" hidden="false" customHeight="false" outlineLevel="0" collapsed="false">
      <c r="A295" s="38" t="s">
        <v>236</v>
      </c>
      <c r="B295" s="40" t="n">
        <v>43040</v>
      </c>
      <c r="C295" s="40" t="n">
        <v>43040</v>
      </c>
      <c r="D295" s="38" t="s">
        <v>237</v>
      </c>
      <c r="E295" s="39" t="s">
        <v>572</v>
      </c>
      <c r="F295" s="39" t="s">
        <v>573</v>
      </c>
      <c r="G295" s="38" t="s">
        <v>319</v>
      </c>
      <c r="H295" s="38" t="s">
        <v>241</v>
      </c>
      <c r="I295" s="41" t="n">
        <v>5</v>
      </c>
      <c r="J295" s="38" t="s">
        <v>369</v>
      </c>
      <c r="K295" s="39"/>
      <c r="L295" s="39"/>
      <c r="M295" s="39"/>
      <c r="N295" s="39"/>
      <c r="O295" s="39"/>
      <c r="P295" s="41" t="n">
        <v>262500</v>
      </c>
      <c r="Q295" s="41" t="n">
        <v>13125</v>
      </c>
      <c r="R295" s="41" t="n">
        <v>0</v>
      </c>
      <c r="S295" s="41" t="n">
        <v>0</v>
      </c>
      <c r="T295" s="41" t="n">
        <v>0</v>
      </c>
      <c r="U295" s="41" t="n">
        <f aca="false">K295-P295</f>
        <v>-262500</v>
      </c>
      <c r="V295" s="41" t="n">
        <f aca="false">L295-Q295</f>
        <v>-13125</v>
      </c>
      <c r="W295" s="41" t="n">
        <f aca="false">M295-R295</f>
        <v>0</v>
      </c>
      <c r="X295" s="41" t="n">
        <f aca="false">N295-S295</f>
        <v>0</v>
      </c>
      <c r="Y295" s="41" t="n">
        <f aca="false">O295-T295</f>
        <v>0</v>
      </c>
      <c r="Z295" s="38" t="s">
        <v>370</v>
      </c>
      <c r="AA295" s="38" t="s">
        <v>241</v>
      </c>
      <c r="AB295" s="38" t="s">
        <v>369</v>
      </c>
      <c r="AC295" s="39" t="s">
        <v>243</v>
      </c>
    </row>
    <row r="296" customFormat="false" ht="15" hidden="false" customHeight="false" outlineLevel="0" collapsed="false">
      <c r="A296" s="38" t="s">
        <v>236</v>
      </c>
      <c r="B296" s="40" t="n">
        <v>43040</v>
      </c>
      <c r="C296" s="40" t="n">
        <v>43040</v>
      </c>
      <c r="D296" s="38" t="s">
        <v>237</v>
      </c>
      <c r="E296" s="39" t="s">
        <v>574</v>
      </c>
      <c r="F296" s="39" t="s">
        <v>575</v>
      </c>
      <c r="G296" s="38" t="s">
        <v>319</v>
      </c>
      <c r="H296" s="38" t="s">
        <v>241</v>
      </c>
      <c r="I296" s="41" t="n">
        <v>18</v>
      </c>
      <c r="J296" s="38" t="s">
        <v>369</v>
      </c>
      <c r="K296" s="39"/>
      <c r="L296" s="39"/>
      <c r="M296" s="39"/>
      <c r="N296" s="39"/>
      <c r="O296" s="39"/>
      <c r="P296" s="41" t="n">
        <v>367500</v>
      </c>
      <c r="Q296" s="41" t="n">
        <v>66150</v>
      </c>
      <c r="R296" s="41" t="n">
        <v>0</v>
      </c>
      <c r="S296" s="41" t="n">
        <v>0</v>
      </c>
      <c r="T296" s="41" t="n">
        <v>0</v>
      </c>
      <c r="U296" s="41" t="n">
        <f aca="false">K296-P296</f>
        <v>-367500</v>
      </c>
      <c r="V296" s="41" t="n">
        <f aca="false">L296-Q296</f>
        <v>-66150</v>
      </c>
      <c r="W296" s="41" t="n">
        <f aca="false">M296-R296</f>
        <v>0</v>
      </c>
      <c r="X296" s="41" t="n">
        <f aca="false">N296-S296</f>
        <v>0</v>
      </c>
      <c r="Y296" s="41" t="n">
        <f aca="false">O296-T296</f>
        <v>0</v>
      </c>
      <c r="Z296" s="38" t="s">
        <v>370</v>
      </c>
      <c r="AA296" s="38" t="s">
        <v>241</v>
      </c>
      <c r="AB296" s="38" t="s">
        <v>369</v>
      </c>
      <c r="AC296" s="39" t="s">
        <v>243</v>
      </c>
    </row>
    <row r="297" customFormat="false" ht="15" hidden="false" customHeight="false" outlineLevel="0" collapsed="false">
      <c r="A297" s="38" t="s">
        <v>236</v>
      </c>
      <c r="B297" s="40" t="n">
        <v>43040</v>
      </c>
      <c r="C297" s="40" t="n">
        <v>43040</v>
      </c>
      <c r="D297" s="38" t="s">
        <v>237</v>
      </c>
      <c r="E297" s="39" t="s">
        <v>549</v>
      </c>
      <c r="F297" s="39" t="s">
        <v>550</v>
      </c>
      <c r="G297" s="38" t="s">
        <v>319</v>
      </c>
      <c r="H297" s="38" t="s">
        <v>241</v>
      </c>
      <c r="I297" s="41" t="n">
        <v>18</v>
      </c>
      <c r="J297" s="38" t="s">
        <v>369</v>
      </c>
      <c r="K297" s="39"/>
      <c r="L297" s="39"/>
      <c r="M297" s="39"/>
      <c r="N297" s="39"/>
      <c r="O297" s="39"/>
      <c r="P297" s="41" t="n">
        <v>1450</v>
      </c>
      <c r="Q297" s="41" t="n">
        <v>261</v>
      </c>
      <c r="R297" s="41" t="n">
        <v>0</v>
      </c>
      <c r="S297" s="41" t="n">
        <v>0</v>
      </c>
      <c r="T297" s="41" t="n">
        <v>0</v>
      </c>
      <c r="U297" s="41" t="n">
        <f aca="false">K297-P297</f>
        <v>-1450</v>
      </c>
      <c r="V297" s="41" t="n">
        <f aca="false">L297-Q297</f>
        <v>-261</v>
      </c>
      <c r="W297" s="41" t="n">
        <f aca="false">M297-R297</f>
        <v>0</v>
      </c>
      <c r="X297" s="41" t="n">
        <f aca="false">N297-S297</f>
        <v>0</v>
      </c>
      <c r="Y297" s="41" t="n">
        <f aca="false">O297-T297</f>
        <v>0</v>
      </c>
      <c r="Z297" s="38" t="s">
        <v>370</v>
      </c>
      <c r="AA297" s="38" t="s">
        <v>241</v>
      </c>
      <c r="AB297" s="38" t="s">
        <v>369</v>
      </c>
      <c r="AC297" s="39" t="s">
        <v>243</v>
      </c>
    </row>
    <row r="298" customFormat="false" ht="15" hidden="false" customHeight="false" outlineLevel="0" collapsed="false">
      <c r="A298" s="38" t="s">
        <v>236</v>
      </c>
      <c r="B298" s="40" t="n">
        <v>43040</v>
      </c>
      <c r="C298" s="40" t="n">
        <v>43040</v>
      </c>
      <c r="D298" s="38" t="s">
        <v>237</v>
      </c>
      <c r="E298" s="39" t="s">
        <v>419</v>
      </c>
      <c r="F298" s="39" t="s">
        <v>420</v>
      </c>
      <c r="G298" s="38" t="s">
        <v>319</v>
      </c>
      <c r="H298" s="38" t="s">
        <v>241</v>
      </c>
      <c r="I298" s="41" t="n">
        <v>12</v>
      </c>
      <c r="J298" s="38" t="s">
        <v>369</v>
      </c>
      <c r="K298" s="39"/>
      <c r="L298" s="39"/>
      <c r="M298" s="39"/>
      <c r="N298" s="39"/>
      <c r="O298" s="39"/>
      <c r="P298" s="41" t="n">
        <v>18000</v>
      </c>
      <c r="Q298" s="41" t="n">
        <v>2160</v>
      </c>
      <c r="R298" s="41" t="n">
        <v>0</v>
      </c>
      <c r="S298" s="41" t="n">
        <v>0</v>
      </c>
      <c r="T298" s="41" t="n">
        <v>0</v>
      </c>
      <c r="U298" s="41" t="n">
        <f aca="false">K298-P298</f>
        <v>-18000</v>
      </c>
      <c r="V298" s="41" t="n">
        <f aca="false">L298-Q298</f>
        <v>-2160</v>
      </c>
      <c r="W298" s="41" t="n">
        <f aca="false">M298-R298</f>
        <v>0</v>
      </c>
      <c r="X298" s="41" t="n">
        <f aca="false">N298-S298</f>
        <v>0</v>
      </c>
      <c r="Y298" s="41" t="n">
        <f aca="false">O298-T298</f>
        <v>0</v>
      </c>
      <c r="Z298" s="38" t="s">
        <v>370</v>
      </c>
      <c r="AA298" s="38" t="s">
        <v>241</v>
      </c>
      <c r="AB298" s="38" t="s">
        <v>369</v>
      </c>
      <c r="AC298" s="39" t="s">
        <v>243</v>
      </c>
    </row>
    <row r="299" customFormat="false" ht="15" hidden="false" customHeight="false" outlineLevel="0" collapsed="false">
      <c r="A299" s="38" t="s">
        <v>236</v>
      </c>
      <c r="B299" s="40" t="n">
        <v>43040</v>
      </c>
      <c r="C299" s="40" t="n">
        <v>43040</v>
      </c>
      <c r="D299" s="38" t="s">
        <v>237</v>
      </c>
      <c r="E299" s="39" t="s">
        <v>419</v>
      </c>
      <c r="F299" s="39" t="s">
        <v>420</v>
      </c>
      <c r="G299" s="38" t="s">
        <v>319</v>
      </c>
      <c r="H299" s="38" t="s">
        <v>241</v>
      </c>
      <c r="I299" s="41" t="n">
        <v>18</v>
      </c>
      <c r="J299" s="38" t="s">
        <v>369</v>
      </c>
      <c r="K299" s="39"/>
      <c r="L299" s="39"/>
      <c r="M299" s="39"/>
      <c r="N299" s="39"/>
      <c r="O299" s="39"/>
      <c r="P299" s="41" t="n">
        <v>13005</v>
      </c>
      <c r="Q299" s="41" t="n">
        <v>2340.9</v>
      </c>
      <c r="R299" s="41" t="n">
        <v>0</v>
      </c>
      <c r="S299" s="41" t="n">
        <v>0</v>
      </c>
      <c r="T299" s="41" t="n">
        <v>0</v>
      </c>
      <c r="U299" s="41" t="n">
        <f aca="false">K299-P299</f>
        <v>-13005</v>
      </c>
      <c r="V299" s="41" t="n">
        <f aca="false">L299-Q299</f>
        <v>-2340.9</v>
      </c>
      <c r="W299" s="41" t="n">
        <f aca="false">M299-R299</f>
        <v>0</v>
      </c>
      <c r="X299" s="41" t="n">
        <f aca="false">N299-S299</f>
        <v>0</v>
      </c>
      <c r="Y299" s="41" t="n">
        <f aca="false">O299-T299</f>
        <v>0</v>
      </c>
      <c r="Z299" s="38" t="s">
        <v>370</v>
      </c>
      <c r="AA299" s="38" t="s">
        <v>241</v>
      </c>
      <c r="AB299" s="38" t="s">
        <v>369</v>
      </c>
      <c r="AC299" s="39" t="s">
        <v>243</v>
      </c>
    </row>
    <row r="300" customFormat="false" ht="15" hidden="false" customHeight="false" outlineLevel="0" collapsed="false">
      <c r="A300" s="38" t="s">
        <v>236</v>
      </c>
      <c r="B300" s="40" t="n">
        <v>43040</v>
      </c>
      <c r="C300" s="40" t="n">
        <v>43040</v>
      </c>
      <c r="D300" s="38" t="s">
        <v>237</v>
      </c>
      <c r="E300" s="39" t="s">
        <v>576</v>
      </c>
      <c r="F300" s="39" t="s">
        <v>577</v>
      </c>
      <c r="G300" s="38" t="s">
        <v>319</v>
      </c>
      <c r="H300" s="38" t="s">
        <v>241</v>
      </c>
      <c r="I300" s="41" t="n">
        <v>28</v>
      </c>
      <c r="J300" s="38" t="s">
        <v>369</v>
      </c>
      <c r="K300" s="39"/>
      <c r="L300" s="39"/>
      <c r="M300" s="39"/>
      <c r="N300" s="39"/>
      <c r="O300" s="39"/>
      <c r="P300" s="41" t="n">
        <v>18483.75</v>
      </c>
      <c r="Q300" s="41" t="n">
        <v>5175.45</v>
      </c>
      <c r="R300" s="41" t="n">
        <v>0</v>
      </c>
      <c r="S300" s="41" t="n">
        <v>0</v>
      </c>
      <c r="T300" s="41" t="n">
        <v>0</v>
      </c>
      <c r="U300" s="41" t="n">
        <f aca="false">K300-P300</f>
        <v>-18483.75</v>
      </c>
      <c r="V300" s="41" t="n">
        <f aca="false">L300-Q300</f>
        <v>-5175.45</v>
      </c>
      <c r="W300" s="41" t="n">
        <f aca="false">M300-R300</f>
        <v>0</v>
      </c>
      <c r="X300" s="41" t="n">
        <f aca="false">N300-S300</f>
        <v>0</v>
      </c>
      <c r="Y300" s="41" t="n">
        <f aca="false">O300-T300</f>
        <v>0</v>
      </c>
      <c r="Z300" s="38" t="s">
        <v>370</v>
      </c>
      <c r="AA300" s="38" t="s">
        <v>241</v>
      </c>
      <c r="AB300" s="38" t="s">
        <v>369</v>
      </c>
      <c r="AC300" s="39" t="s">
        <v>243</v>
      </c>
    </row>
    <row r="301" customFormat="false" ht="15" hidden="false" customHeight="false" outlineLevel="0" collapsed="false">
      <c r="A301" s="38" t="s">
        <v>236</v>
      </c>
      <c r="B301" s="40" t="n">
        <v>43040</v>
      </c>
      <c r="C301" s="40" t="n">
        <v>43040</v>
      </c>
      <c r="D301" s="38" t="s">
        <v>237</v>
      </c>
      <c r="E301" s="39" t="s">
        <v>578</v>
      </c>
      <c r="F301" s="39" t="s">
        <v>579</v>
      </c>
      <c r="G301" s="38" t="s">
        <v>319</v>
      </c>
      <c r="H301" s="38" t="s">
        <v>241</v>
      </c>
      <c r="I301" s="41" t="n">
        <v>12</v>
      </c>
      <c r="J301" s="38" t="s">
        <v>369</v>
      </c>
      <c r="K301" s="39"/>
      <c r="L301" s="39"/>
      <c r="M301" s="39"/>
      <c r="N301" s="39"/>
      <c r="O301" s="39"/>
      <c r="P301" s="41" t="n">
        <v>55000</v>
      </c>
      <c r="Q301" s="41" t="n">
        <v>6600</v>
      </c>
      <c r="R301" s="41" t="n">
        <v>0</v>
      </c>
      <c r="S301" s="41" t="n">
        <v>0</v>
      </c>
      <c r="T301" s="41" t="n">
        <v>0</v>
      </c>
      <c r="U301" s="41" t="n">
        <f aca="false">K301-P301</f>
        <v>-55000</v>
      </c>
      <c r="V301" s="41" t="n">
        <f aca="false">L301-Q301</f>
        <v>-6600</v>
      </c>
      <c r="W301" s="41" t="n">
        <f aca="false">M301-R301</f>
        <v>0</v>
      </c>
      <c r="X301" s="41" t="n">
        <f aca="false">N301-S301</f>
        <v>0</v>
      </c>
      <c r="Y301" s="41" t="n">
        <f aca="false">O301-T301</f>
        <v>0</v>
      </c>
      <c r="Z301" s="38" t="s">
        <v>370</v>
      </c>
      <c r="AA301" s="38" t="s">
        <v>241</v>
      </c>
      <c r="AB301" s="38" t="s">
        <v>369</v>
      </c>
      <c r="AC301" s="39" t="s">
        <v>243</v>
      </c>
    </row>
    <row r="302" customFormat="false" ht="15" hidden="false" customHeight="false" outlineLevel="0" collapsed="false">
      <c r="A302" s="38" t="s">
        <v>236</v>
      </c>
      <c r="B302" s="40" t="n">
        <v>43040</v>
      </c>
      <c r="C302" s="40" t="n">
        <v>43040</v>
      </c>
      <c r="D302" s="38" t="s">
        <v>237</v>
      </c>
      <c r="E302" s="39" t="s">
        <v>578</v>
      </c>
      <c r="F302" s="39" t="s">
        <v>579</v>
      </c>
      <c r="G302" s="38" t="s">
        <v>319</v>
      </c>
      <c r="H302" s="38" t="s">
        <v>241</v>
      </c>
      <c r="I302" s="41" t="n">
        <v>18</v>
      </c>
      <c r="J302" s="38" t="s">
        <v>369</v>
      </c>
      <c r="K302" s="39"/>
      <c r="L302" s="39"/>
      <c r="M302" s="39"/>
      <c r="N302" s="39"/>
      <c r="O302" s="39"/>
      <c r="P302" s="41" t="n">
        <v>39700</v>
      </c>
      <c r="Q302" s="41" t="n">
        <v>7146</v>
      </c>
      <c r="R302" s="41" t="n">
        <v>0</v>
      </c>
      <c r="S302" s="41" t="n">
        <v>0</v>
      </c>
      <c r="T302" s="41" t="n">
        <v>0</v>
      </c>
      <c r="U302" s="41" t="n">
        <f aca="false">K302-P302</f>
        <v>-39700</v>
      </c>
      <c r="V302" s="41" t="n">
        <f aca="false">L302-Q302</f>
        <v>-7146</v>
      </c>
      <c r="W302" s="41" t="n">
        <f aca="false">M302-R302</f>
        <v>0</v>
      </c>
      <c r="X302" s="41" t="n">
        <f aca="false">N302-S302</f>
        <v>0</v>
      </c>
      <c r="Y302" s="41" t="n">
        <f aca="false">O302-T302</f>
        <v>0</v>
      </c>
      <c r="Z302" s="38" t="s">
        <v>370</v>
      </c>
      <c r="AA302" s="38" t="s">
        <v>241</v>
      </c>
      <c r="AB302" s="38" t="s">
        <v>369</v>
      </c>
      <c r="AC302" s="39" t="s">
        <v>243</v>
      </c>
    </row>
    <row r="303" customFormat="false" ht="15" hidden="false" customHeight="false" outlineLevel="0" collapsed="false">
      <c r="A303" s="38" t="s">
        <v>236</v>
      </c>
      <c r="B303" s="40" t="n">
        <v>43040</v>
      </c>
      <c r="C303" s="40" t="n">
        <v>43040</v>
      </c>
      <c r="D303" s="38" t="s">
        <v>237</v>
      </c>
      <c r="E303" s="39" t="s">
        <v>421</v>
      </c>
      <c r="F303" s="39" t="s">
        <v>422</v>
      </c>
      <c r="G303" s="38" t="s">
        <v>319</v>
      </c>
      <c r="H303" s="38" t="s">
        <v>241</v>
      </c>
      <c r="I303" s="41" t="n">
        <v>18</v>
      </c>
      <c r="J303" s="38" t="s">
        <v>369</v>
      </c>
      <c r="K303" s="39"/>
      <c r="L303" s="39"/>
      <c r="M303" s="39"/>
      <c r="N303" s="39"/>
      <c r="O303" s="39"/>
      <c r="P303" s="41" t="n">
        <v>255150</v>
      </c>
      <c r="Q303" s="41" t="n">
        <v>45927</v>
      </c>
      <c r="R303" s="41" t="n">
        <v>0</v>
      </c>
      <c r="S303" s="41" t="n">
        <v>0</v>
      </c>
      <c r="T303" s="41" t="n">
        <v>0</v>
      </c>
      <c r="U303" s="41" t="n">
        <f aca="false">K303-P303</f>
        <v>-255150</v>
      </c>
      <c r="V303" s="41" t="n">
        <f aca="false">L303-Q303</f>
        <v>-45927</v>
      </c>
      <c r="W303" s="41" t="n">
        <f aca="false">M303-R303</f>
        <v>0</v>
      </c>
      <c r="X303" s="41" t="n">
        <f aca="false">N303-S303</f>
        <v>0</v>
      </c>
      <c r="Y303" s="41" t="n">
        <f aca="false">O303-T303</f>
        <v>0</v>
      </c>
      <c r="Z303" s="38" t="s">
        <v>370</v>
      </c>
      <c r="AA303" s="38" t="s">
        <v>241</v>
      </c>
      <c r="AB303" s="38" t="s">
        <v>369</v>
      </c>
      <c r="AC303" s="39" t="s">
        <v>243</v>
      </c>
    </row>
    <row r="304" customFormat="false" ht="15" hidden="false" customHeight="false" outlineLevel="0" collapsed="false">
      <c r="A304" s="38" t="s">
        <v>236</v>
      </c>
      <c r="B304" s="40" t="n">
        <v>43040</v>
      </c>
      <c r="C304" s="40" t="n">
        <v>43040</v>
      </c>
      <c r="D304" s="38" t="s">
        <v>237</v>
      </c>
      <c r="E304" s="39" t="s">
        <v>468</v>
      </c>
      <c r="F304" s="39" t="s">
        <v>469</v>
      </c>
      <c r="G304" s="38" t="s">
        <v>319</v>
      </c>
      <c r="H304" s="38" t="s">
        <v>241</v>
      </c>
      <c r="I304" s="41" t="n">
        <v>18</v>
      </c>
      <c r="J304" s="38" t="s">
        <v>369</v>
      </c>
      <c r="K304" s="39"/>
      <c r="L304" s="39"/>
      <c r="M304" s="39"/>
      <c r="N304" s="39"/>
      <c r="O304" s="39"/>
      <c r="P304" s="41" t="n">
        <v>1928037.86</v>
      </c>
      <c r="Q304" s="41" t="n">
        <v>347046.81</v>
      </c>
      <c r="R304" s="41" t="n">
        <v>0</v>
      </c>
      <c r="S304" s="41" t="n">
        <v>0</v>
      </c>
      <c r="T304" s="41" t="n">
        <v>0</v>
      </c>
      <c r="U304" s="41" t="n">
        <f aca="false">K304-P304</f>
        <v>-1928037.86</v>
      </c>
      <c r="V304" s="41" t="n">
        <f aca="false">L304-Q304</f>
        <v>-347046.81</v>
      </c>
      <c r="W304" s="41" t="n">
        <f aca="false">M304-R304</f>
        <v>0</v>
      </c>
      <c r="X304" s="41" t="n">
        <f aca="false">N304-S304</f>
        <v>0</v>
      </c>
      <c r="Y304" s="41" t="n">
        <f aca="false">O304-T304</f>
        <v>0</v>
      </c>
      <c r="Z304" s="38" t="s">
        <v>370</v>
      </c>
      <c r="AA304" s="38" t="s">
        <v>241</v>
      </c>
      <c r="AB304" s="38" t="s">
        <v>369</v>
      </c>
      <c r="AC304" s="39" t="s">
        <v>243</v>
      </c>
    </row>
    <row r="305" customFormat="false" ht="15" hidden="false" customHeight="false" outlineLevel="0" collapsed="false">
      <c r="A305" s="38" t="s">
        <v>236</v>
      </c>
      <c r="B305" s="40" t="n">
        <v>43040</v>
      </c>
      <c r="C305" s="40" t="n">
        <v>43040</v>
      </c>
      <c r="D305" s="38" t="s">
        <v>237</v>
      </c>
      <c r="E305" s="39" t="s">
        <v>580</v>
      </c>
      <c r="F305" s="39" t="s">
        <v>581</v>
      </c>
      <c r="G305" s="38" t="s">
        <v>319</v>
      </c>
      <c r="H305" s="38" t="s">
        <v>241</v>
      </c>
      <c r="I305" s="41" t="n">
        <v>18</v>
      </c>
      <c r="J305" s="38" t="s">
        <v>369</v>
      </c>
      <c r="K305" s="39"/>
      <c r="L305" s="39"/>
      <c r="M305" s="39"/>
      <c r="N305" s="39"/>
      <c r="O305" s="39"/>
      <c r="P305" s="41" t="n">
        <v>652608</v>
      </c>
      <c r="Q305" s="41" t="n">
        <v>117469.44</v>
      </c>
      <c r="R305" s="41" t="n">
        <v>0</v>
      </c>
      <c r="S305" s="41" t="n">
        <v>0</v>
      </c>
      <c r="T305" s="41" t="n">
        <v>0</v>
      </c>
      <c r="U305" s="41" t="n">
        <f aca="false">K305-P305</f>
        <v>-652608</v>
      </c>
      <c r="V305" s="41" t="n">
        <f aca="false">L305-Q305</f>
        <v>-117469.44</v>
      </c>
      <c r="W305" s="41" t="n">
        <f aca="false">M305-R305</f>
        <v>0</v>
      </c>
      <c r="X305" s="41" t="n">
        <f aca="false">N305-S305</f>
        <v>0</v>
      </c>
      <c r="Y305" s="41" t="n">
        <f aca="false">O305-T305</f>
        <v>0</v>
      </c>
      <c r="Z305" s="38" t="s">
        <v>370</v>
      </c>
      <c r="AA305" s="38" t="s">
        <v>241</v>
      </c>
      <c r="AB305" s="38" t="s">
        <v>369</v>
      </c>
      <c r="AC305" s="39" t="s">
        <v>243</v>
      </c>
    </row>
    <row r="306" customFormat="false" ht="15" hidden="false" customHeight="false" outlineLevel="0" collapsed="false">
      <c r="A306" s="38" t="s">
        <v>236</v>
      </c>
      <c r="B306" s="40" t="n">
        <v>43040</v>
      </c>
      <c r="C306" s="40" t="n">
        <v>43040</v>
      </c>
      <c r="D306" s="38" t="s">
        <v>237</v>
      </c>
      <c r="E306" s="39" t="s">
        <v>471</v>
      </c>
      <c r="F306" s="39" t="s">
        <v>472</v>
      </c>
      <c r="G306" s="38" t="s">
        <v>319</v>
      </c>
      <c r="H306" s="38" t="s">
        <v>241</v>
      </c>
      <c r="I306" s="41" t="n">
        <v>18</v>
      </c>
      <c r="J306" s="38" t="s">
        <v>369</v>
      </c>
      <c r="K306" s="39"/>
      <c r="L306" s="39"/>
      <c r="M306" s="39"/>
      <c r="N306" s="39"/>
      <c r="O306" s="39"/>
      <c r="P306" s="41" t="n">
        <v>8250</v>
      </c>
      <c r="Q306" s="41" t="n">
        <v>1485</v>
      </c>
      <c r="R306" s="41" t="n">
        <v>0</v>
      </c>
      <c r="S306" s="41" t="n">
        <v>0</v>
      </c>
      <c r="T306" s="41" t="n">
        <v>0</v>
      </c>
      <c r="U306" s="41" t="n">
        <f aca="false">K306-P306</f>
        <v>-8250</v>
      </c>
      <c r="V306" s="41" t="n">
        <f aca="false">L306-Q306</f>
        <v>-1485</v>
      </c>
      <c r="W306" s="41" t="n">
        <f aca="false">M306-R306</f>
        <v>0</v>
      </c>
      <c r="X306" s="41" t="n">
        <f aca="false">N306-S306</f>
        <v>0</v>
      </c>
      <c r="Y306" s="41" t="n">
        <f aca="false">O306-T306</f>
        <v>0</v>
      </c>
      <c r="Z306" s="38" t="s">
        <v>370</v>
      </c>
      <c r="AA306" s="38" t="s">
        <v>241</v>
      </c>
      <c r="AB306" s="38" t="s">
        <v>369</v>
      </c>
      <c r="AC306" s="39" t="s">
        <v>243</v>
      </c>
    </row>
    <row r="307" customFormat="false" ht="15" hidden="false" customHeight="false" outlineLevel="0" collapsed="false">
      <c r="A307" s="38" t="s">
        <v>236</v>
      </c>
      <c r="B307" s="40" t="n">
        <v>43040</v>
      </c>
      <c r="C307" s="40" t="n">
        <v>43040</v>
      </c>
      <c r="D307" s="38" t="s">
        <v>237</v>
      </c>
      <c r="E307" s="39" t="s">
        <v>582</v>
      </c>
      <c r="F307" s="39" t="s">
        <v>383</v>
      </c>
      <c r="G307" s="38" t="s">
        <v>319</v>
      </c>
      <c r="H307" s="38" t="s">
        <v>241</v>
      </c>
      <c r="I307" s="41" t="n">
        <v>18</v>
      </c>
      <c r="J307" s="38" t="s">
        <v>369</v>
      </c>
      <c r="K307" s="39"/>
      <c r="L307" s="39"/>
      <c r="M307" s="39"/>
      <c r="N307" s="39"/>
      <c r="O307" s="39"/>
      <c r="P307" s="41" t="n">
        <v>35000</v>
      </c>
      <c r="Q307" s="41" t="n">
        <v>6300</v>
      </c>
      <c r="R307" s="41" t="n">
        <v>0</v>
      </c>
      <c r="S307" s="41" t="n">
        <v>0</v>
      </c>
      <c r="T307" s="41" t="n">
        <v>0</v>
      </c>
      <c r="U307" s="41" t="n">
        <f aca="false">K307-P307</f>
        <v>-35000</v>
      </c>
      <c r="V307" s="41" t="n">
        <f aca="false">L307-Q307</f>
        <v>-6300</v>
      </c>
      <c r="W307" s="41" t="n">
        <f aca="false">M307-R307</f>
        <v>0</v>
      </c>
      <c r="X307" s="41" t="n">
        <f aca="false">N307-S307</f>
        <v>0</v>
      </c>
      <c r="Y307" s="41" t="n">
        <f aca="false">O307-T307</f>
        <v>0</v>
      </c>
      <c r="Z307" s="38" t="s">
        <v>370</v>
      </c>
      <c r="AA307" s="38" t="s">
        <v>241</v>
      </c>
      <c r="AB307" s="38" t="s">
        <v>369</v>
      </c>
      <c r="AC307" s="39" t="s">
        <v>243</v>
      </c>
    </row>
    <row r="308" customFormat="false" ht="15" hidden="false" customHeight="false" outlineLevel="0" collapsed="false">
      <c r="A308" s="38" t="s">
        <v>236</v>
      </c>
      <c r="B308" s="40" t="n">
        <v>43040</v>
      </c>
      <c r="C308" s="40" t="n">
        <v>43040</v>
      </c>
      <c r="D308" s="38" t="s">
        <v>237</v>
      </c>
      <c r="E308" s="39" t="s">
        <v>583</v>
      </c>
      <c r="F308" s="39" t="s">
        <v>584</v>
      </c>
      <c r="G308" s="38" t="s">
        <v>319</v>
      </c>
      <c r="H308" s="38" t="s">
        <v>241</v>
      </c>
      <c r="I308" s="41" t="n">
        <v>28</v>
      </c>
      <c r="J308" s="38" t="s">
        <v>369</v>
      </c>
      <c r="K308" s="39"/>
      <c r="L308" s="39"/>
      <c r="M308" s="39"/>
      <c r="N308" s="39"/>
      <c r="O308" s="39"/>
      <c r="P308" s="41" t="n">
        <v>3200</v>
      </c>
      <c r="Q308" s="41" t="n">
        <v>896</v>
      </c>
      <c r="R308" s="41" t="n">
        <v>0</v>
      </c>
      <c r="S308" s="41" t="n">
        <v>0</v>
      </c>
      <c r="T308" s="41" t="n">
        <v>0</v>
      </c>
      <c r="U308" s="41" t="n">
        <f aca="false">K308-P308</f>
        <v>-3200</v>
      </c>
      <c r="V308" s="41" t="n">
        <f aca="false">L308-Q308</f>
        <v>-896</v>
      </c>
      <c r="W308" s="41" t="n">
        <f aca="false">M308-R308</f>
        <v>0</v>
      </c>
      <c r="X308" s="41" t="n">
        <f aca="false">N308-S308</f>
        <v>0</v>
      </c>
      <c r="Y308" s="41" t="n">
        <f aca="false">O308-T308</f>
        <v>0</v>
      </c>
      <c r="Z308" s="38" t="s">
        <v>370</v>
      </c>
      <c r="AA308" s="38" t="s">
        <v>241</v>
      </c>
      <c r="AB308" s="38" t="s">
        <v>369</v>
      </c>
      <c r="AC308" s="39" t="s">
        <v>243</v>
      </c>
    </row>
    <row r="309" customFormat="false" ht="15" hidden="false" customHeight="false" outlineLevel="0" collapsed="false">
      <c r="A309" s="38" t="s">
        <v>236</v>
      </c>
      <c r="B309" s="40" t="n">
        <v>43040</v>
      </c>
      <c r="C309" s="40" t="n">
        <v>43040</v>
      </c>
      <c r="D309" s="38" t="s">
        <v>237</v>
      </c>
      <c r="E309" s="39" t="s">
        <v>585</v>
      </c>
      <c r="F309" s="39" t="s">
        <v>586</v>
      </c>
      <c r="G309" s="38" t="s">
        <v>319</v>
      </c>
      <c r="H309" s="38" t="s">
        <v>241</v>
      </c>
      <c r="I309" s="41" t="n">
        <v>18</v>
      </c>
      <c r="J309" s="38" t="s">
        <v>369</v>
      </c>
      <c r="K309" s="39"/>
      <c r="L309" s="39"/>
      <c r="M309" s="39"/>
      <c r="N309" s="39"/>
      <c r="O309" s="39"/>
      <c r="P309" s="41" t="n">
        <v>284000</v>
      </c>
      <c r="Q309" s="41" t="n">
        <v>51120</v>
      </c>
      <c r="R309" s="41" t="n">
        <v>0</v>
      </c>
      <c r="S309" s="41" t="n">
        <v>0</v>
      </c>
      <c r="T309" s="41" t="n">
        <v>0</v>
      </c>
      <c r="U309" s="41" t="n">
        <f aca="false">K309-P309</f>
        <v>-284000</v>
      </c>
      <c r="V309" s="41" t="n">
        <f aca="false">L309-Q309</f>
        <v>-51120</v>
      </c>
      <c r="W309" s="41" t="n">
        <f aca="false">M309-R309</f>
        <v>0</v>
      </c>
      <c r="X309" s="41" t="n">
        <f aca="false">N309-S309</f>
        <v>0</v>
      </c>
      <c r="Y309" s="41" t="n">
        <f aca="false">O309-T309</f>
        <v>0</v>
      </c>
      <c r="Z309" s="38" t="s">
        <v>370</v>
      </c>
      <c r="AA309" s="38" t="s">
        <v>241</v>
      </c>
      <c r="AB309" s="38" t="s">
        <v>369</v>
      </c>
      <c r="AC309" s="39" t="s">
        <v>243</v>
      </c>
    </row>
    <row r="310" customFormat="false" ht="15" hidden="false" customHeight="false" outlineLevel="0" collapsed="false">
      <c r="A310" s="38" t="s">
        <v>236</v>
      </c>
      <c r="B310" s="40" t="n">
        <v>43040</v>
      </c>
      <c r="C310" s="40" t="n">
        <v>43040</v>
      </c>
      <c r="D310" s="38" t="s">
        <v>237</v>
      </c>
      <c r="E310" s="39" t="s">
        <v>551</v>
      </c>
      <c r="F310" s="39" t="s">
        <v>547</v>
      </c>
      <c r="G310" s="38" t="s">
        <v>319</v>
      </c>
      <c r="H310" s="38" t="s">
        <v>241</v>
      </c>
      <c r="I310" s="41" t="n">
        <v>18</v>
      </c>
      <c r="J310" s="38" t="s">
        <v>369</v>
      </c>
      <c r="K310" s="39"/>
      <c r="L310" s="39"/>
      <c r="M310" s="39"/>
      <c r="N310" s="39"/>
      <c r="O310" s="39"/>
      <c r="P310" s="41" t="n">
        <v>891425</v>
      </c>
      <c r="Q310" s="41" t="n">
        <v>160456.5</v>
      </c>
      <c r="R310" s="41" t="n">
        <v>0</v>
      </c>
      <c r="S310" s="41" t="n">
        <v>0</v>
      </c>
      <c r="T310" s="41" t="n">
        <v>0</v>
      </c>
      <c r="U310" s="41" t="n">
        <f aca="false">K310-P310</f>
        <v>-891425</v>
      </c>
      <c r="V310" s="41" t="n">
        <f aca="false">L310-Q310</f>
        <v>-160456.5</v>
      </c>
      <c r="W310" s="41" t="n">
        <f aca="false">M310-R310</f>
        <v>0</v>
      </c>
      <c r="X310" s="41" t="n">
        <f aca="false">N310-S310</f>
        <v>0</v>
      </c>
      <c r="Y310" s="41" t="n">
        <f aca="false">O310-T310</f>
        <v>0</v>
      </c>
      <c r="Z310" s="38" t="s">
        <v>370</v>
      </c>
      <c r="AA310" s="38" t="s">
        <v>241</v>
      </c>
      <c r="AB310" s="38" t="s">
        <v>369</v>
      </c>
      <c r="AC310" s="39" t="s">
        <v>243</v>
      </c>
    </row>
    <row r="311" customFormat="false" ht="15" hidden="false" customHeight="false" outlineLevel="0" collapsed="false">
      <c r="A311" s="38" t="s">
        <v>236</v>
      </c>
      <c r="B311" s="40" t="n">
        <v>43040</v>
      </c>
      <c r="C311" s="40" t="n">
        <v>43040</v>
      </c>
      <c r="D311" s="38" t="s">
        <v>237</v>
      </c>
      <c r="E311" s="39" t="s">
        <v>552</v>
      </c>
      <c r="F311" s="39" t="s">
        <v>381</v>
      </c>
      <c r="G311" s="38" t="s">
        <v>319</v>
      </c>
      <c r="H311" s="38" t="s">
        <v>241</v>
      </c>
      <c r="I311" s="41" t="n">
        <v>18</v>
      </c>
      <c r="J311" s="38" t="s">
        <v>369</v>
      </c>
      <c r="K311" s="39"/>
      <c r="L311" s="39"/>
      <c r="M311" s="39"/>
      <c r="N311" s="39"/>
      <c r="O311" s="39"/>
      <c r="P311" s="41" t="n">
        <v>1241275</v>
      </c>
      <c r="Q311" s="41" t="n">
        <v>223429.5</v>
      </c>
      <c r="R311" s="41" t="n">
        <v>0</v>
      </c>
      <c r="S311" s="41" t="n">
        <v>0</v>
      </c>
      <c r="T311" s="41" t="n">
        <v>0</v>
      </c>
      <c r="U311" s="41" t="n">
        <f aca="false">K311-P311</f>
        <v>-1241275</v>
      </c>
      <c r="V311" s="41" t="n">
        <f aca="false">L311-Q311</f>
        <v>-223429.5</v>
      </c>
      <c r="W311" s="41" t="n">
        <f aca="false">M311-R311</f>
        <v>0</v>
      </c>
      <c r="X311" s="41" t="n">
        <f aca="false">N311-S311</f>
        <v>0</v>
      </c>
      <c r="Y311" s="41" t="n">
        <f aca="false">O311-T311</f>
        <v>0</v>
      </c>
      <c r="Z311" s="38" t="s">
        <v>370</v>
      </c>
      <c r="AA311" s="38" t="s">
        <v>241</v>
      </c>
      <c r="AB311" s="38" t="s">
        <v>369</v>
      </c>
      <c r="AC311" s="39" t="s">
        <v>243</v>
      </c>
    </row>
    <row r="312" customFormat="false" ht="15" hidden="false" customHeight="false" outlineLevel="0" collapsed="false">
      <c r="A312" s="38" t="s">
        <v>236</v>
      </c>
      <c r="B312" s="40" t="n">
        <v>43040</v>
      </c>
      <c r="C312" s="40" t="n">
        <v>43040</v>
      </c>
      <c r="D312" s="38" t="s">
        <v>237</v>
      </c>
      <c r="E312" s="39" t="s">
        <v>587</v>
      </c>
      <c r="F312" s="39" t="s">
        <v>588</v>
      </c>
      <c r="G312" s="38" t="s">
        <v>319</v>
      </c>
      <c r="H312" s="38" t="s">
        <v>241</v>
      </c>
      <c r="I312" s="41" t="n">
        <v>18</v>
      </c>
      <c r="J312" s="38" t="s">
        <v>369</v>
      </c>
      <c r="K312" s="39"/>
      <c r="L312" s="39"/>
      <c r="M312" s="39"/>
      <c r="N312" s="39"/>
      <c r="O312" s="39"/>
      <c r="P312" s="41" t="n">
        <v>305000</v>
      </c>
      <c r="Q312" s="41" t="n">
        <v>54900</v>
      </c>
      <c r="R312" s="41" t="n">
        <v>0</v>
      </c>
      <c r="S312" s="41" t="n">
        <v>0</v>
      </c>
      <c r="T312" s="41" t="n">
        <v>0</v>
      </c>
      <c r="U312" s="41" t="n">
        <f aca="false">K312-P312</f>
        <v>-305000</v>
      </c>
      <c r="V312" s="41" t="n">
        <f aca="false">L312-Q312</f>
        <v>-54900</v>
      </c>
      <c r="W312" s="41" t="n">
        <f aca="false">M312-R312</f>
        <v>0</v>
      </c>
      <c r="X312" s="41" t="n">
        <f aca="false">N312-S312</f>
        <v>0</v>
      </c>
      <c r="Y312" s="41" t="n">
        <f aca="false">O312-T312</f>
        <v>0</v>
      </c>
      <c r="Z312" s="38" t="s">
        <v>370</v>
      </c>
      <c r="AA312" s="38" t="s">
        <v>241</v>
      </c>
      <c r="AB312" s="38" t="s">
        <v>369</v>
      </c>
      <c r="AC312" s="39" t="s">
        <v>243</v>
      </c>
    </row>
    <row r="313" customFormat="false" ht="15" hidden="false" customHeight="false" outlineLevel="0" collapsed="false">
      <c r="A313" s="38" t="s">
        <v>236</v>
      </c>
      <c r="B313" s="40" t="n">
        <v>43040</v>
      </c>
      <c r="C313" s="40" t="n">
        <v>43040</v>
      </c>
      <c r="D313" s="38" t="s">
        <v>237</v>
      </c>
      <c r="E313" s="39" t="s">
        <v>553</v>
      </c>
      <c r="F313" s="39" t="s">
        <v>554</v>
      </c>
      <c r="G313" s="38" t="s">
        <v>319</v>
      </c>
      <c r="H313" s="38" t="s">
        <v>241</v>
      </c>
      <c r="I313" s="41" t="n">
        <v>18</v>
      </c>
      <c r="J313" s="38" t="s">
        <v>369</v>
      </c>
      <c r="K313" s="39"/>
      <c r="L313" s="39"/>
      <c r="M313" s="39"/>
      <c r="N313" s="39"/>
      <c r="O313" s="39"/>
      <c r="P313" s="41" t="n">
        <v>2028905</v>
      </c>
      <c r="Q313" s="41" t="n">
        <v>365202.9</v>
      </c>
      <c r="R313" s="41" t="n">
        <v>0</v>
      </c>
      <c r="S313" s="41" t="n">
        <v>0</v>
      </c>
      <c r="T313" s="41" t="n">
        <v>0</v>
      </c>
      <c r="U313" s="41" t="n">
        <f aca="false">K313-P313</f>
        <v>-2028905</v>
      </c>
      <c r="V313" s="41" t="n">
        <f aca="false">L313-Q313</f>
        <v>-365202.9</v>
      </c>
      <c r="W313" s="41" t="n">
        <f aca="false">M313-R313</f>
        <v>0</v>
      </c>
      <c r="X313" s="41" t="n">
        <f aca="false">N313-S313</f>
        <v>0</v>
      </c>
      <c r="Y313" s="41" t="n">
        <f aca="false">O313-T313</f>
        <v>0</v>
      </c>
      <c r="Z313" s="38" t="s">
        <v>370</v>
      </c>
      <c r="AA313" s="38" t="s">
        <v>241</v>
      </c>
      <c r="AB313" s="38" t="s">
        <v>369</v>
      </c>
      <c r="AC313" s="39" t="s">
        <v>243</v>
      </c>
    </row>
    <row r="314" customFormat="false" ht="15" hidden="false" customHeight="false" outlineLevel="0" collapsed="false">
      <c r="A314" s="38" t="s">
        <v>236</v>
      </c>
      <c r="B314" s="40" t="n">
        <v>43040</v>
      </c>
      <c r="C314" s="40" t="n">
        <v>43040</v>
      </c>
      <c r="D314" s="38" t="s">
        <v>237</v>
      </c>
      <c r="E314" s="39" t="s">
        <v>556</v>
      </c>
      <c r="F314" s="39" t="s">
        <v>557</v>
      </c>
      <c r="G314" s="38" t="s">
        <v>319</v>
      </c>
      <c r="H314" s="38" t="s">
        <v>241</v>
      </c>
      <c r="I314" s="41" t="n">
        <v>18</v>
      </c>
      <c r="J314" s="38" t="s">
        <v>369</v>
      </c>
      <c r="K314" s="39"/>
      <c r="L314" s="39"/>
      <c r="M314" s="39"/>
      <c r="N314" s="39"/>
      <c r="O314" s="39"/>
      <c r="P314" s="41" t="n">
        <v>1000</v>
      </c>
      <c r="Q314" s="41" t="n">
        <v>180</v>
      </c>
      <c r="R314" s="41" t="n">
        <v>0</v>
      </c>
      <c r="S314" s="41" t="n">
        <v>0</v>
      </c>
      <c r="T314" s="41" t="n">
        <v>0</v>
      </c>
      <c r="U314" s="41" t="n">
        <f aca="false">K314-P314</f>
        <v>-1000</v>
      </c>
      <c r="V314" s="41" t="n">
        <f aca="false">L314-Q314</f>
        <v>-180</v>
      </c>
      <c r="W314" s="41" t="n">
        <f aca="false">M314-R314</f>
        <v>0</v>
      </c>
      <c r="X314" s="41" t="n">
        <f aca="false">N314-S314</f>
        <v>0</v>
      </c>
      <c r="Y314" s="41" t="n">
        <f aca="false">O314-T314</f>
        <v>0</v>
      </c>
      <c r="Z314" s="38" t="s">
        <v>370</v>
      </c>
      <c r="AA314" s="38" t="s">
        <v>241</v>
      </c>
      <c r="AB314" s="38" t="s">
        <v>369</v>
      </c>
      <c r="AC314" s="39" t="s">
        <v>243</v>
      </c>
    </row>
    <row r="315" customFormat="false" ht="15" hidden="false" customHeight="false" outlineLevel="0" collapsed="false">
      <c r="A315" s="38" t="s">
        <v>236</v>
      </c>
      <c r="B315" s="40" t="n">
        <v>43040</v>
      </c>
      <c r="C315" s="40" t="n">
        <v>43070</v>
      </c>
      <c r="D315" s="38" t="s">
        <v>237</v>
      </c>
      <c r="E315" s="39" t="s">
        <v>589</v>
      </c>
      <c r="F315" s="39" t="s">
        <v>590</v>
      </c>
      <c r="G315" s="38" t="s">
        <v>319</v>
      </c>
      <c r="H315" s="38" t="s">
        <v>241</v>
      </c>
      <c r="I315" s="41" t="n">
        <v>18</v>
      </c>
      <c r="J315" s="38" t="s">
        <v>369</v>
      </c>
      <c r="K315" s="39"/>
      <c r="L315" s="39"/>
      <c r="M315" s="39"/>
      <c r="N315" s="39"/>
      <c r="O315" s="39"/>
      <c r="P315" s="41" t="n">
        <v>5250.84</v>
      </c>
      <c r="Q315" s="41" t="n">
        <v>0</v>
      </c>
      <c r="R315" s="41" t="n">
        <v>472.58</v>
      </c>
      <c r="S315" s="41" t="n">
        <v>472.58</v>
      </c>
      <c r="T315" s="41" t="n">
        <v>0</v>
      </c>
      <c r="U315" s="41" t="n">
        <f aca="false">K315-P315</f>
        <v>-5250.84</v>
      </c>
      <c r="V315" s="41" t="n">
        <f aca="false">L315-Q315</f>
        <v>0</v>
      </c>
      <c r="W315" s="41" t="n">
        <f aca="false">M315-R315</f>
        <v>-472.58</v>
      </c>
      <c r="X315" s="41" t="n">
        <f aca="false">N315-S315</f>
        <v>-472.58</v>
      </c>
      <c r="Y315" s="41" t="n">
        <f aca="false">O315-T315</f>
        <v>0</v>
      </c>
      <c r="Z315" s="38" t="s">
        <v>370</v>
      </c>
      <c r="AA315" s="38" t="s">
        <v>241</v>
      </c>
      <c r="AB315" s="38" t="s">
        <v>369</v>
      </c>
      <c r="AC315" s="39" t="s">
        <v>243</v>
      </c>
    </row>
    <row r="316" customFormat="false" ht="15" hidden="false" customHeight="false" outlineLevel="0" collapsed="false">
      <c r="A316" s="38" t="s">
        <v>236</v>
      </c>
      <c r="B316" s="40" t="n">
        <v>43040</v>
      </c>
      <c r="C316" s="40" t="n">
        <v>43070</v>
      </c>
      <c r="D316" s="38" t="s">
        <v>237</v>
      </c>
      <c r="E316" s="39" t="s">
        <v>591</v>
      </c>
      <c r="F316" s="39" t="s">
        <v>302</v>
      </c>
      <c r="G316" s="38" t="s">
        <v>319</v>
      </c>
      <c r="H316" s="38" t="s">
        <v>241</v>
      </c>
      <c r="I316" s="41" t="n">
        <v>18</v>
      </c>
      <c r="J316" s="38" t="s">
        <v>369</v>
      </c>
      <c r="K316" s="39"/>
      <c r="L316" s="39"/>
      <c r="M316" s="39"/>
      <c r="N316" s="39"/>
      <c r="O316" s="39"/>
      <c r="P316" s="41" t="n">
        <v>18000</v>
      </c>
      <c r="Q316" s="41" t="n">
        <v>0</v>
      </c>
      <c r="R316" s="41" t="n">
        <v>1620</v>
      </c>
      <c r="S316" s="41" t="n">
        <v>1620</v>
      </c>
      <c r="T316" s="41" t="n">
        <v>0</v>
      </c>
      <c r="U316" s="41" t="n">
        <f aca="false">K316-P316</f>
        <v>-18000</v>
      </c>
      <c r="V316" s="41" t="n">
        <f aca="false">L316-Q316</f>
        <v>0</v>
      </c>
      <c r="W316" s="41" t="n">
        <f aca="false">M316-R316</f>
        <v>-1620</v>
      </c>
      <c r="X316" s="41" t="n">
        <f aca="false">N316-S316</f>
        <v>-1620</v>
      </c>
      <c r="Y316" s="41" t="n">
        <f aca="false">O316-T316</f>
        <v>0</v>
      </c>
      <c r="Z316" s="38" t="s">
        <v>370</v>
      </c>
      <c r="AA316" s="38" t="s">
        <v>241</v>
      </c>
      <c r="AB316" s="38" t="s">
        <v>369</v>
      </c>
      <c r="AC316" s="39" t="s">
        <v>243</v>
      </c>
    </row>
    <row r="317" customFormat="false" ht="15" hidden="false" customHeight="false" outlineLevel="0" collapsed="false">
      <c r="A317" s="38" t="s">
        <v>236</v>
      </c>
      <c r="B317" s="40" t="n">
        <v>43040</v>
      </c>
      <c r="C317" s="40" t="n">
        <v>43070</v>
      </c>
      <c r="D317" s="38" t="s">
        <v>237</v>
      </c>
      <c r="E317" s="39" t="s">
        <v>493</v>
      </c>
      <c r="F317" s="39" t="s">
        <v>494</v>
      </c>
      <c r="G317" s="38" t="s">
        <v>319</v>
      </c>
      <c r="H317" s="38" t="s">
        <v>241</v>
      </c>
      <c r="I317" s="41" t="n">
        <v>0</v>
      </c>
      <c r="J317" s="38" t="s">
        <v>369</v>
      </c>
      <c r="K317" s="39"/>
      <c r="L317" s="39"/>
      <c r="M317" s="39"/>
      <c r="N317" s="39"/>
      <c r="O317" s="39"/>
      <c r="P317" s="41" t="n">
        <v>0</v>
      </c>
      <c r="Q317" s="41" t="n">
        <v>0</v>
      </c>
      <c r="R317" s="41" t="n">
        <v>0</v>
      </c>
      <c r="S317" s="41" t="n">
        <v>0</v>
      </c>
      <c r="T317" s="41" t="n">
        <v>0</v>
      </c>
      <c r="U317" s="41" t="n">
        <f aca="false">K317-P317</f>
        <v>0</v>
      </c>
      <c r="V317" s="41" t="n">
        <f aca="false">L317-Q317</f>
        <v>0</v>
      </c>
      <c r="W317" s="41" t="n">
        <f aca="false">M317-R317</f>
        <v>0</v>
      </c>
      <c r="X317" s="41" t="n">
        <f aca="false">N317-S317</f>
        <v>0</v>
      </c>
      <c r="Y317" s="41" t="n">
        <f aca="false">O317-T317</f>
        <v>0</v>
      </c>
      <c r="Z317" s="38" t="s">
        <v>370</v>
      </c>
      <c r="AA317" s="38" t="s">
        <v>241</v>
      </c>
      <c r="AB317" s="38" t="s">
        <v>369</v>
      </c>
      <c r="AC317" s="39" t="s">
        <v>243</v>
      </c>
    </row>
    <row r="318" customFormat="false" ht="15" hidden="false" customHeight="false" outlineLevel="0" collapsed="false">
      <c r="A318" s="38" t="s">
        <v>236</v>
      </c>
      <c r="B318" s="40" t="n">
        <v>43040</v>
      </c>
      <c r="C318" s="40" t="n">
        <v>43070</v>
      </c>
      <c r="D318" s="38" t="s">
        <v>237</v>
      </c>
      <c r="E318" s="39" t="s">
        <v>493</v>
      </c>
      <c r="F318" s="39" t="s">
        <v>494</v>
      </c>
      <c r="G318" s="38" t="s">
        <v>319</v>
      </c>
      <c r="H318" s="38" t="s">
        <v>241</v>
      </c>
      <c r="I318" s="41" t="n">
        <v>18</v>
      </c>
      <c r="J318" s="38" t="s">
        <v>369</v>
      </c>
      <c r="K318" s="39"/>
      <c r="L318" s="39"/>
      <c r="M318" s="39"/>
      <c r="N318" s="39"/>
      <c r="O318" s="39"/>
      <c r="P318" s="41" t="n">
        <v>9720</v>
      </c>
      <c r="Q318" s="41" t="n">
        <v>0</v>
      </c>
      <c r="R318" s="41" t="n">
        <v>874.8</v>
      </c>
      <c r="S318" s="41" t="n">
        <v>874.8</v>
      </c>
      <c r="T318" s="41" t="n">
        <v>0</v>
      </c>
      <c r="U318" s="41" t="n">
        <f aca="false">K318-P318</f>
        <v>-9720</v>
      </c>
      <c r="V318" s="41" t="n">
        <f aca="false">L318-Q318</f>
        <v>0</v>
      </c>
      <c r="W318" s="41" t="n">
        <f aca="false">M318-R318</f>
        <v>-874.8</v>
      </c>
      <c r="X318" s="41" t="n">
        <f aca="false">N318-S318</f>
        <v>-874.8</v>
      </c>
      <c r="Y318" s="41" t="n">
        <f aca="false">O318-T318</f>
        <v>0</v>
      </c>
      <c r="Z318" s="38" t="s">
        <v>370</v>
      </c>
      <c r="AA318" s="38" t="s">
        <v>241</v>
      </c>
      <c r="AB318" s="38" t="s">
        <v>369</v>
      </c>
      <c r="AC318" s="39" t="s">
        <v>243</v>
      </c>
    </row>
    <row r="319" customFormat="false" ht="15" hidden="false" customHeight="false" outlineLevel="0" collapsed="false">
      <c r="A319" s="38" t="s">
        <v>236</v>
      </c>
      <c r="B319" s="40" t="n">
        <v>43040</v>
      </c>
      <c r="C319" s="40" t="n">
        <v>43070</v>
      </c>
      <c r="D319" s="38" t="s">
        <v>237</v>
      </c>
      <c r="E319" s="39" t="s">
        <v>390</v>
      </c>
      <c r="F319" s="39" t="s">
        <v>391</v>
      </c>
      <c r="G319" s="38" t="s">
        <v>319</v>
      </c>
      <c r="H319" s="38" t="s">
        <v>241</v>
      </c>
      <c r="I319" s="41" t="n">
        <v>18</v>
      </c>
      <c r="J319" s="38" t="s">
        <v>369</v>
      </c>
      <c r="K319" s="39"/>
      <c r="L319" s="39"/>
      <c r="M319" s="39"/>
      <c r="N319" s="39"/>
      <c r="O319" s="39"/>
      <c r="P319" s="41" t="n">
        <v>84713.95</v>
      </c>
      <c r="Q319" s="41" t="n">
        <v>0</v>
      </c>
      <c r="R319" s="41" t="n">
        <v>7624.26</v>
      </c>
      <c r="S319" s="41" t="n">
        <v>7624.26</v>
      </c>
      <c r="T319" s="41" t="n">
        <v>0</v>
      </c>
      <c r="U319" s="41" t="n">
        <f aca="false">K319-P319</f>
        <v>-84713.95</v>
      </c>
      <c r="V319" s="41" t="n">
        <f aca="false">L319-Q319</f>
        <v>0</v>
      </c>
      <c r="W319" s="41" t="n">
        <f aca="false">M319-R319</f>
        <v>-7624.26</v>
      </c>
      <c r="X319" s="41" t="n">
        <f aca="false">N319-S319</f>
        <v>-7624.26</v>
      </c>
      <c r="Y319" s="41" t="n">
        <f aca="false">O319-T319</f>
        <v>0</v>
      </c>
      <c r="Z319" s="38" t="s">
        <v>370</v>
      </c>
      <c r="AA319" s="38" t="s">
        <v>241</v>
      </c>
      <c r="AB319" s="38" t="s">
        <v>369</v>
      </c>
      <c r="AC319" s="39" t="s">
        <v>243</v>
      </c>
    </row>
    <row r="320" customFormat="false" ht="15" hidden="false" customHeight="false" outlineLevel="0" collapsed="false">
      <c r="A320" s="38" t="s">
        <v>236</v>
      </c>
      <c r="B320" s="40" t="n">
        <v>43040</v>
      </c>
      <c r="C320" s="40" t="n">
        <v>43070</v>
      </c>
      <c r="D320" s="38" t="s">
        <v>237</v>
      </c>
      <c r="E320" s="39" t="s">
        <v>392</v>
      </c>
      <c r="F320" s="39" t="s">
        <v>393</v>
      </c>
      <c r="G320" s="38" t="s">
        <v>319</v>
      </c>
      <c r="H320" s="38" t="s">
        <v>241</v>
      </c>
      <c r="I320" s="41" t="n">
        <v>18</v>
      </c>
      <c r="J320" s="38" t="s">
        <v>369</v>
      </c>
      <c r="K320" s="39"/>
      <c r="L320" s="39"/>
      <c r="M320" s="39"/>
      <c r="N320" s="39"/>
      <c r="O320" s="39"/>
      <c r="P320" s="41" t="n">
        <v>32187</v>
      </c>
      <c r="Q320" s="41" t="n">
        <v>0</v>
      </c>
      <c r="R320" s="41" t="n">
        <v>2896.83</v>
      </c>
      <c r="S320" s="41" t="n">
        <v>2896.83</v>
      </c>
      <c r="T320" s="41" t="n">
        <v>0</v>
      </c>
      <c r="U320" s="41" t="n">
        <f aca="false">K320-P320</f>
        <v>-32187</v>
      </c>
      <c r="V320" s="41" t="n">
        <f aca="false">L320-Q320</f>
        <v>0</v>
      </c>
      <c r="W320" s="41" t="n">
        <f aca="false">M320-R320</f>
        <v>-2896.83</v>
      </c>
      <c r="X320" s="41" t="n">
        <f aca="false">N320-S320</f>
        <v>-2896.83</v>
      </c>
      <c r="Y320" s="41" t="n">
        <f aca="false">O320-T320</f>
        <v>0</v>
      </c>
      <c r="Z320" s="38" t="s">
        <v>370</v>
      </c>
      <c r="AA320" s="38" t="s">
        <v>241</v>
      </c>
      <c r="AB320" s="38" t="s">
        <v>369</v>
      </c>
      <c r="AC320" s="39" t="s">
        <v>243</v>
      </c>
    </row>
    <row r="321" customFormat="false" ht="15" hidden="false" customHeight="false" outlineLevel="0" collapsed="false">
      <c r="A321" s="38" t="s">
        <v>236</v>
      </c>
      <c r="B321" s="40" t="n">
        <v>43040</v>
      </c>
      <c r="C321" s="40" t="n">
        <v>43070</v>
      </c>
      <c r="D321" s="38" t="s">
        <v>237</v>
      </c>
      <c r="E321" s="39" t="s">
        <v>495</v>
      </c>
      <c r="F321" s="39" t="s">
        <v>450</v>
      </c>
      <c r="G321" s="38" t="s">
        <v>319</v>
      </c>
      <c r="H321" s="38" t="s">
        <v>241</v>
      </c>
      <c r="I321" s="41" t="n">
        <v>5</v>
      </c>
      <c r="J321" s="38" t="s">
        <v>369</v>
      </c>
      <c r="K321" s="39"/>
      <c r="L321" s="39"/>
      <c r="M321" s="39"/>
      <c r="N321" s="39"/>
      <c r="O321" s="39"/>
      <c r="P321" s="41" t="n">
        <v>190</v>
      </c>
      <c r="Q321" s="41" t="n">
        <v>0</v>
      </c>
      <c r="R321" s="41" t="n">
        <v>4.75</v>
      </c>
      <c r="S321" s="41" t="n">
        <v>4.75</v>
      </c>
      <c r="T321" s="41" t="n">
        <v>0</v>
      </c>
      <c r="U321" s="41" t="n">
        <f aca="false">K321-P321</f>
        <v>-190</v>
      </c>
      <c r="V321" s="41" t="n">
        <f aca="false">L321-Q321</f>
        <v>0</v>
      </c>
      <c r="W321" s="41" t="n">
        <f aca="false">M321-R321</f>
        <v>-4.75</v>
      </c>
      <c r="X321" s="41" t="n">
        <f aca="false">N321-S321</f>
        <v>-4.75</v>
      </c>
      <c r="Y321" s="41" t="n">
        <f aca="false">O321-T321</f>
        <v>0</v>
      </c>
      <c r="Z321" s="38" t="s">
        <v>370</v>
      </c>
      <c r="AA321" s="38" t="s">
        <v>241</v>
      </c>
      <c r="AB321" s="38" t="s">
        <v>369</v>
      </c>
      <c r="AC321" s="39" t="s">
        <v>243</v>
      </c>
    </row>
    <row r="322" customFormat="false" ht="15" hidden="false" customHeight="false" outlineLevel="0" collapsed="false">
      <c r="A322" s="38" t="s">
        <v>236</v>
      </c>
      <c r="B322" s="40" t="n">
        <v>43040</v>
      </c>
      <c r="C322" s="40" t="n">
        <v>43070</v>
      </c>
      <c r="D322" s="38" t="s">
        <v>237</v>
      </c>
      <c r="E322" s="39" t="s">
        <v>495</v>
      </c>
      <c r="F322" s="39" t="s">
        <v>450</v>
      </c>
      <c r="G322" s="38" t="s">
        <v>319</v>
      </c>
      <c r="H322" s="38" t="s">
        <v>241</v>
      </c>
      <c r="I322" s="41" t="n">
        <v>12</v>
      </c>
      <c r="J322" s="38" t="s">
        <v>369</v>
      </c>
      <c r="K322" s="39"/>
      <c r="L322" s="39"/>
      <c r="M322" s="39"/>
      <c r="N322" s="39"/>
      <c r="O322" s="39"/>
      <c r="P322" s="41" t="n">
        <v>6438</v>
      </c>
      <c r="Q322" s="41" t="n">
        <v>0</v>
      </c>
      <c r="R322" s="41" t="n">
        <v>386.28</v>
      </c>
      <c r="S322" s="41" t="n">
        <v>386.28</v>
      </c>
      <c r="T322" s="41" t="n">
        <v>0</v>
      </c>
      <c r="U322" s="41" t="n">
        <f aca="false">K322-P322</f>
        <v>-6438</v>
      </c>
      <c r="V322" s="41" t="n">
        <f aca="false">L322-Q322</f>
        <v>0</v>
      </c>
      <c r="W322" s="41" t="n">
        <f aca="false">M322-R322</f>
        <v>-386.28</v>
      </c>
      <c r="X322" s="41" t="n">
        <f aca="false">N322-S322</f>
        <v>-386.28</v>
      </c>
      <c r="Y322" s="41" t="n">
        <f aca="false">O322-T322</f>
        <v>0</v>
      </c>
      <c r="Z322" s="38" t="s">
        <v>370</v>
      </c>
      <c r="AA322" s="38" t="s">
        <v>241</v>
      </c>
      <c r="AB322" s="38" t="s">
        <v>369</v>
      </c>
      <c r="AC322" s="39" t="s">
        <v>243</v>
      </c>
    </row>
    <row r="323" customFormat="false" ht="15" hidden="false" customHeight="false" outlineLevel="0" collapsed="false">
      <c r="A323" s="38" t="s">
        <v>236</v>
      </c>
      <c r="B323" s="40" t="n">
        <v>43040</v>
      </c>
      <c r="C323" s="40" t="n">
        <v>43070</v>
      </c>
      <c r="D323" s="38" t="s">
        <v>237</v>
      </c>
      <c r="E323" s="39" t="s">
        <v>495</v>
      </c>
      <c r="F323" s="39" t="s">
        <v>450</v>
      </c>
      <c r="G323" s="38" t="s">
        <v>319</v>
      </c>
      <c r="H323" s="38" t="s">
        <v>241</v>
      </c>
      <c r="I323" s="41" t="n">
        <v>18</v>
      </c>
      <c r="J323" s="38" t="s">
        <v>369</v>
      </c>
      <c r="K323" s="39"/>
      <c r="L323" s="39"/>
      <c r="M323" s="39"/>
      <c r="N323" s="39"/>
      <c r="O323" s="39"/>
      <c r="P323" s="41" t="n">
        <v>4956.5</v>
      </c>
      <c r="Q323" s="41" t="n">
        <v>0</v>
      </c>
      <c r="R323" s="41" t="n">
        <v>446.08</v>
      </c>
      <c r="S323" s="41" t="n">
        <v>446.08</v>
      </c>
      <c r="T323" s="41" t="n">
        <v>0</v>
      </c>
      <c r="U323" s="41" t="n">
        <f aca="false">K323-P323</f>
        <v>-4956.5</v>
      </c>
      <c r="V323" s="41" t="n">
        <f aca="false">L323-Q323</f>
        <v>0</v>
      </c>
      <c r="W323" s="41" t="n">
        <f aca="false">M323-R323</f>
        <v>-446.08</v>
      </c>
      <c r="X323" s="41" t="n">
        <f aca="false">N323-S323</f>
        <v>-446.08</v>
      </c>
      <c r="Y323" s="41" t="n">
        <f aca="false">O323-T323</f>
        <v>0</v>
      </c>
      <c r="Z323" s="38" t="s">
        <v>370</v>
      </c>
      <c r="AA323" s="38" t="s">
        <v>241</v>
      </c>
      <c r="AB323" s="38" t="s">
        <v>369</v>
      </c>
      <c r="AC323" s="39" t="s">
        <v>243</v>
      </c>
    </row>
    <row r="324" customFormat="false" ht="15" hidden="false" customHeight="false" outlineLevel="0" collapsed="false">
      <c r="A324" s="38" t="s">
        <v>236</v>
      </c>
      <c r="B324" s="40" t="n">
        <v>43040</v>
      </c>
      <c r="C324" s="40" t="n">
        <v>43070</v>
      </c>
      <c r="D324" s="38" t="s">
        <v>237</v>
      </c>
      <c r="E324" s="39" t="s">
        <v>495</v>
      </c>
      <c r="F324" s="39" t="s">
        <v>450</v>
      </c>
      <c r="G324" s="38" t="s">
        <v>319</v>
      </c>
      <c r="H324" s="38" t="s">
        <v>241</v>
      </c>
      <c r="I324" s="41" t="n">
        <v>28</v>
      </c>
      <c r="J324" s="38" t="s">
        <v>369</v>
      </c>
      <c r="K324" s="39"/>
      <c r="L324" s="39"/>
      <c r="M324" s="39"/>
      <c r="N324" s="39"/>
      <c r="O324" s="39"/>
      <c r="P324" s="41" t="n">
        <v>1620</v>
      </c>
      <c r="Q324" s="41" t="n">
        <v>0</v>
      </c>
      <c r="R324" s="41" t="n">
        <v>226.8</v>
      </c>
      <c r="S324" s="41" t="n">
        <v>226.8</v>
      </c>
      <c r="T324" s="41" t="n">
        <v>0</v>
      </c>
      <c r="U324" s="41" t="n">
        <f aca="false">K324-P324</f>
        <v>-1620</v>
      </c>
      <c r="V324" s="41" t="n">
        <f aca="false">L324-Q324</f>
        <v>0</v>
      </c>
      <c r="W324" s="41" t="n">
        <f aca="false">M324-R324</f>
        <v>-226.8</v>
      </c>
      <c r="X324" s="41" t="n">
        <f aca="false">N324-S324</f>
        <v>-226.8</v>
      </c>
      <c r="Y324" s="41" t="n">
        <f aca="false">O324-T324</f>
        <v>0</v>
      </c>
      <c r="Z324" s="38" t="s">
        <v>370</v>
      </c>
      <c r="AA324" s="38" t="s">
        <v>241</v>
      </c>
      <c r="AB324" s="38" t="s">
        <v>369</v>
      </c>
      <c r="AC324" s="39" t="s">
        <v>243</v>
      </c>
    </row>
    <row r="325" customFormat="false" ht="15" hidden="false" customHeight="false" outlineLevel="0" collapsed="false">
      <c r="A325" s="38" t="s">
        <v>236</v>
      </c>
      <c r="B325" s="40" t="n">
        <v>43040</v>
      </c>
      <c r="C325" s="40" t="n">
        <v>43070</v>
      </c>
      <c r="D325" s="38" t="s">
        <v>237</v>
      </c>
      <c r="E325" s="39" t="s">
        <v>496</v>
      </c>
      <c r="F325" s="39" t="s">
        <v>375</v>
      </c>
      <c r="G325" s="38" t="s">
        <v>319</v>
      </c>
      <c r="H325" s="38" t="s">
        <v>241</v>
      </c>
      <c r="I325" s="41" t="n">
        <v>18</v>
      </c>
      <c r="J325" s="38" t="s">
        <v>369</v>
      </c>
      <c r="K325" s="39"/>
      <c r="L325" s="39"/>
      <c r="M325" s="39"/>
      <c r="N325" s="39"/>
      <c r="O325" s="39"/>
      <c r="P325" s="41" t="n">
        <v>2750</v>
      </c>
      <c r="Q325" s="41" t="n">
        <v>0</v>
      </c>
      <c r="R325" s="41" t="n">
        <v>247.5</v>
      </c>
      <c r="S325" s="41" t="n">
        <v>247.5</v>
      </c>
      <c r="T325" s="41" t="n">
        <v>0</v>
      </c>
      <c r="U325" s="41" t="n">
        <f aca="false">K325-P325</f>
        <v>-2750</v>
      </c>
      <c r="V325" s="41" t="n">
        <f aca="false">L325-Q325</f>
        <v>0</v>
      </c>
      <c r="W325" s="41" t="n">
        <f aca="false">M325-R325</f>
        <v>-247.5</v>
      </c>
      <c r="X325" s="41" t="n">
        <f aca="false">N325-S325</f>
        <v>-247.5</v>
      </c>
      <c r="Y325" s="41" t="n">
        <f aca="false">O325-T325</f>
        <v>0</v>
      </c>
      <c r="Z325" s="38" t="s">
        <v>370</v>
      </c>
      <c r="AA325" s="38" t="s">
        <v>241</v>
      </c>
      <c r="AB325" s="38" t="s">
        <v>369</v>
      </c>
      <c r="AC325" s="39" t="s">
        <v>243</v>
      </c>
    </row>
    <row r="326" customFormat="false" ht="15" hidden="false" customHeight="false" outlineLevel="0" collapsed="false">
      <c r="A326" s="38" t="s">
        <v>236</v>
      </c>
      <c r="B326" s="40" t="n">
        <v>43040</v>
      </c>
      <c r="C326" s="40" t="n">
        <v>43070</v>
      </c>
      <c r="D326" s="38" t="s">
        <v>237</v>
      </c>
      <c r="E326" s="39" t="s">
        <v>497</v>
      </c>
      <c r="F326" s="39" t="s">
        <v>267</v>
      </c>
      <c r="G326" s="38" t="s">
        <v>319</v>
      </c>
      <c r="H326" s="38" t="s">
        <v>241</v>
      </c>
      <c r="I326" s="41" t="n">
        <v>12</v>
      </c>
      <c r="J326" s="38" t="s">
        <v>369</v>
      </c>
      <c r="K326" s="39"/>
      <c r="L326" s="39"/>
      <c r="M326" s="39"/>
      <c r="N326" s="39"/>
      <c r="O326" s="39"/>
      <c r="P326" s="41" t="n">
        <v>8188.11</v>
      </c>
      <c r="Q326" s="41" t="n">
        <v>0</v>
      </c>
      <c r="R326" s="41" t="n">
        <v>491.29</v>
      </c>
      <c r="S326" s="41" t="n">
        <v>491.29</v>
      </c>
      <c r="T326" s="41" t="n">
        <v>0</v>
      </c>
      <c r="U326" s="41" t="n">
        <f aca="false">K326-P326</f>
        <v>-8188.11</v>
      </c>
      <c r="V326" s="41" t="n">
        <f aca="false">L326-Q326</f>
        <v>0</v>
      </c>
      <c r="W326" s="41" t="n">
        <f aca="false">M326-R326</f>
        <v>-491.29</v>
      </c>
      <c r="X326" s="41" t="n">
        <f aca="false">N326-S326</f>
        <v>-491.29</v>
      </c>
      <c r="Y326" s="41" t="n">
        <f aca="false">O326-T326</f>
        <v>0</v>
      </c>
      <c r="Z326" s="38" t="s">
        <v>370</v>
      </c>
      <c r="AA326" s="38" t="s">
        <v>241</v>
      </c>
      <c r="AB326" s="38" t="s">
        <v>369</v>
      </c>
      <c r="AC326" s="39" t="s">
        <v>243</v>
      </c>
    </row>
    <row r="327" customFormat="false" ht="15" hidden="false" customHeight="false" outlineLevel="0" collapsed="false">
      <c r="A327" s="38" t="s">
        <v>236</v>
      </c>
      <c r="B327" s="40" t="n">
        <v>43040</v>
      </c>
      <c r="C327" s="40" t="n">
        <v>43070</v>
      </c>
      <c r="D327" s="38" t="s">
        <v>237</v>
      </c>
      <c r="E327" s="39" t="s">
        <v>497</v>
      </c>
      <c r="F327" s="39" t="s">
        <v>267</v>
      </c>
      <c r="G327" s="38" t="s">
        <v>319</v>
      </c>
      <c r="H327" s="38" t="s">
        <v>241</v>
      </c>
      <c r="I327" s="41" t="n">
        <v>18</v>
      </c>
      <c r="J327" s="38" t="s">
        <v>369</v>
      </c>
      <c r="K327" s="39"/>
      <c r="L327" s="39"/>
      <c r="M327" s="39"/>
      <c r="N327" s="39"/>
      <c r="O327" s="39"/>
      <c r="P327" s="41" t="n">
        <v>4680.05</v>
      </c>
      <c r="Q327" s="41" t="n">
        <v>0</v>
      </c>
      <c r="R327" s="41" t="n">
        <v>421.2</v>
      </c>
      <c r="S327" s="41" t="n">
        <v>421.2</v>
      </c>
      <c r="T327" s="41" t="n">
        <v>0</v>
      </c>
      <c r="U327" s="41" t="n">
        <f aca="false">K327-P327</f>
        <v>-4680.05</v>
      </c>
      <c r="V327" s="41" t="n">
        <f aca="false">L327-Q327</f>
        <v>0</v>
      </c>
      <c r="W327" s="41" t="n">
        <f aca="false">M327-R327</f>
        <v>-421.2</v>
      </c>
      <c r="X327" s="41" t="n">
        <f aca="false">N327-S327</f>
        <v>-421.2</v>
      </c>
      <c r="Y327" s="41" t="n">
        <f aca="false">O327-T327</f>
        <v>0</v>
      </c>
      <c r="Z327" s="38" t="s">
        <v>370</v>
      </c>
      <c r="AA327" s="38" t="s">
        <v>241</v>
      </c>
      <c r="AB327" s="38" t="s">
        <v>369</v>
      </c>
      <c r="AC327" s="39" t="s">
        <v>243</v>
      </c>
    </row>
    <row r="328" customFormat="false" ht="15" hidden="false" customHeight="false" outlineLevel="0" collapsed="false">
      <c r="A328" s="38" t="s">
        <v>236</v>
      </c>
      <c r="B328" s="40" t="n">
        <v>43040</v>
      </c>
      <c r="C328" s="40" t="n">
        <v>43070</v>
      </c>
      <c r="D328" s="38" t="s">
        <v>237</v>
      </c>
      <c r="E328" s="39" t="s">
        <v>497</v>
      </c>
      <c r="F328" s="39" t="s">
        <v>267</v>
      </c>
      <c r="G328" s="38" t="s">
        <v>319</v>
      </c>
      <c r="H328" s="38" t="s">
        <v>241</v>
      </c>
      <c r="I328" s="41" t="n">
        <v>28</v>
      </c>
      <c r="J328" s="38" t="s">
        <v>369</v>
      </c>
      <c r="K328" s="39"/>
      <c r="L328" s="39"/>
      <c r="M328" s="39"/>
      <c r="N328" s="39"/>
      <c r="O328" s="39"/>
      <c r="P328" s="41" t="n">
        <v>1549</v>
      </c>
      <c r="Q328" s="41" t="n">
        <v>0</v>
      </c>
      <c r="R328" s="41" t="n">
        <v>216.86</v>
      </c>
      <c r="S328" s="41" t="n">
        <v>216.86</v>
      </c>
      <c r="T328" s="41" t="n">
        <v>0</v>
      </c>
      <c r="U328" s="41" t="n">
        <f aca="false">K328-P328</f>
        <v>-1549</v>
      </c>
      <c r="V328" s="41" t="n">
        <f aca="false">L328-Q328</f>
        <v>0</v>
      </c>
      <c r="W328" s="41" t="n">
        <f aca="false">M328-R328</f>
        <v>-216.86</v>
      </c>
      <c r="X328" s="41" t="n">
        <f aca="false">N328-S328</f>
        <v>-216.86</v>
      </c>
      <c r="Y328" s="41" t="n">
        <f aca="false">O328-T328</f>
        <v>0</v>
      </c>
      <c r="Z328" s="38" t="s">
        <v>370</v>
      </c>
      <c r="AA328" s="38" t="s">
        <v>241</v>
      </c>
      <c r="AB328" s="38" t="s">
        <v>369</v>
      </c>
      <c r="AC328" s="39" t="s">
        <v>243</v>
      </c>
    </row>
    <row r="329" customFormat="false" ht="15" hidden="false" customHeight="false" outlineLevel="0" collapsed="false">
      <c r="A329" s="38" t="s">
        <v>236</v>
      </c>
      <c r="B329" s="40" t="n">
        <v>43040</v>
      </c>
      <c r="C329" s="40" t="n">
        <v>43070</v>
      </c>
      <c r="D329" s="38" t="s">
        <v>237</v>
      </c>
      <c r="E329" s="39" t="s">
        <v>521</v>
      </c>
      <c r="F329" s="39" t="s">
        <v>335</v>
      </c>
      <c r="G329" s="38" t="s">
        <v>319</v>
      </c>
      <c r="H329" s="38" t="s">
        <v>241</v>
      </c>
      <c r="I329" s="41" t="n">
        <v>5</v>
      </c>
      <c r="J329" s="38" t="s">
        <v>369</v>
      </c>
      <c r="K329" s="39"/>
      <c r="L329" s="39"/>
      <c r="M329" s="39"/>
      <c r="N329" s="39"/>
      <c r="O329" s="39"/>
      <c r="P329" s="41" t="n">
        <v>30055</v>
      </c>
      <c r="Q329" s="41" t="n">
        <v>0</v>
      </c>
      <c r="R329" s="41" t="n">
        <v>751.38</v>
      </c>
      <c r="S329" s="41" t="n">
        <v>751.38</v>
      </c>
      <c r="T329" s="41" t="n">
        <v>0</v>
      </c>
      <c r="U329" s="41" t="n">
        <f aca="false">K329-P329</f>
        <v>-30055</v>
      </c>
      <c r="V329" s="41" t="n">
        <f aca="false">L329-Q329</f>
        <v>0</v>
      </c>
      <c r="W329" s="41" t="n">
        <f aca="false">M329-R329</f>
        <v>-751.38</v>
      </c>
      <c r="X329" s="41" t="n">
        <f aca="false">N329-S329</f>
        <v>-751.38</v>
      </c>
      <c r="Y329" s="41" t="n">
        <f aca="false">O329-T329</f>
        <v>0</v>
      </c>
      <c r="Z329" s="38" t="s">
        <v>370</v>
      </c>
      <c r="AA329" s="38" t="s">
        <v>241</v>
      </c>
      <c r="AB329" s="38" t="s">
        <v>369</v>
      </c>
      <c r="AC329" s="39" t="s">
        <v>243</v>
      </c>
    </row>
    <row r="330" customFormat="false" ht="15" hidden="false" customHeight="false" outlineLevel="0" collapsed="false">
      <c r="A330" s="38" t="s">
        <v>236</v>
      </c>
      <c r="B330" s="40" t="n">
        <v>43040</v>
      </c>
      <c r="C330" s="40" t="n">
        <v>43070</v>
      </c>
      <c r="D330" s="38" t="s">
        <v>237</v>
      </c>
      <c r="E330" s="39" t="s">
        <v>592</v>
      </c>
      <c r="F330" s="39" t="s">
        <v>516</v>
      </c>
      <c r="G330" s="38" t="s">
        <v>319</v>
      </c>
      <c r="H330" s="38" t="s">
        <v>241</v>
      </c>
      <c r="I330" s="41" t="n">
        <v>28</v>
      </c>
      <c r="J330" s="38" t="s">
        <v>369</v>
      </c>
      <c r="K330" s="39"/>
      <c r="L330" s="39"/>
      <c r="M330" s="39"/>
      <c r="N330" s="39"/>
      <c r="O330" s="39"/>
      <c r="P330" s="41" t="n">
        <v>8990</v>
      </c>
      <c r="Q330" s="41" t="n">
        <v>0</v>
      </c>
      <c r="R330" s="41" t="n">
        <v>1258.6</v>
      </c>
      <c r="S330" s="41" t="n">
        <v>1258.6</v>
      </c>
      <c r="T330" s="41" t="n">
        <v>0</v>
      </c>
      <c r="U330" s="41" t="n">
        <f aca="false">K330-P330</f>
        <v>-8990</v>
      </c>
      <c r="V330" s="41" t="n">
        <f aca="false">L330-Q330</f>
        <v>0</v>
      </c>
      <c r="W330" s="41" t="n">
        <f aca="false">M330-R330</f>
        <v>-1258.6</v>
      </c>
      <c r="X330" s="41" t="n">
        <f aca="false">N330-S330</f>
        <v>-1258.6</v>
      </c>
      <c r="Y330" s="41" t="n">
        <f aca="false">O330-T330</f>
        <v>0</v>
      </c>
      <c r="Z330" s="38" t="s">
        <v>370</v>
      </c>
      <c r="AA330" s="38" t="s">
        <v>241</v>
      </c>
      <c r="AB330" s="38" t="s">
        <v>369</v>
      </c>
      <c r="AC330" s="39" t="s">
        <v>243</v>
      </c>
    </row>
    <row r="331" customFormat="false" ht="15" hidden="false" customHeight="false" outlineLevel="0" collapsed="false">
      <c r="A331" s="38" t="s">
        <v>236</v>
      </c>
      <c r="B331" s="40" t="n">
        <v>43040</v>
      </c>
      <c r="C331" s="40" t="n">
        <v>43070</v>
      </c>
      <c r="D331" s="38" t="s">
        <v>237</v>
      </c>
      <c r="E331" s="39" t="s">
        <v>500</v>
      </c>
      <c r="F331" s="39" t="s">
        <v>501</v>
      </c>
      <c r="G331" s="38" t="s">
        <v>319</v>
      </c>
      <c r="H331" s="38" t="s">
        <v>241</v>
      </c>
      <c r="I331" s="41" t="n">
        <v>28</v>
      </c>
      <c r="J331" s="38" t="s">
        <v>369</v>
      </c>
      <c r="K331" s="39"/>
      <c r="L331" s="39"/>
      <c r="M331" s="39"/>
      <c r="N331" s="39"/>
      <c r="O331" s="39"/>
      <c r="P331" s="41" t="n">
        <v>11390</v>
      </c>
      <c r="Q331" s="41" t="n">
        <v>3189</v>
      </c>
      <c r="R331" s="41" t="n">
        <v>0</v>
      </c>
      <c r="S331" s="41" t="n">
        <v>0</v>
      </c>
      <c r="T331" s="41" t="n">
        <v>0</v>
      </c>
      <c r="U331" s="41" t="n">
        <f aca="false">K331-P331</f>
        <v>-11390</v>
      </c>
      <c r="V331" s="41" t="n">
        <f aca="false">L331-Q331</f>
        <v>-3189</v>
      </c>
      <c r="W331" s="41" t="n">
        <f aca="false">M331-R331</f>
        <v>0</v>
      </c>
      <c r="X331" s="41" t="n">
        <f aca="false">N331-S331</f>
        <v>0</v>
      </c>
      <c r="Y331" s="41" t="n">
        <f aca="false">O331-T331</f>
        <v>0</v>
      </c>
      <c r="Z331" s="38" t="s">
        <v>370</v>
      </c>
      <c r="AA331" s="38" t="s">
        <v>241</v>
      </c>
      <c r="AB331" s="38" t="s">
        <v>369</v>
      </c>
      <c r="AC331" s="39" t="s">
        <v>243</v>
      </c>
    </row>
    <row r="332" customFormat="false" ht="15" hidden="false" customHeight="false" outlineLevel="0" collapsed="false">
      <c r="A332" s="38" t="s">
        <v>236</v>
      </c>
      <c r="B332" s="40" t="n">
        <v>43040</v>
      </c>
      <c r="C332" s="40" t="n">
        <v>43070</v>
      </c>
      <c r="D332" s="38" t="s">
        <v>237</v>
      </c>
      <c r="E332" s="39" t="s">
        <v>406</v>
      </c>
      <c r="F332" s="39" t="s">
        <v>302</v>
      </c>
      <c r="G332" s="38" t="s">
        <v>319</v>
      </c>
      <c r="H332" s="38" t="s">
        <v>241</v>
      </c>
      <c r="I332" s="41" t="n">
        <v>12</v>
      </c>
      <c r="J332" s="38" t="s">
        <v>369</v>
      </c>
      <c r="K332" s="39"/>
      <c r="L332" s="39"/>
      <c r="M332" s="39"/>
      <c r="N332" s="39"/>
      <c r="O332" s="39"/>
      <c r="P332" s="41" t="n">
        <v>9000</v>
      </c>
      <c r="Q332" s="41" t="n">
        <v>1080</v>
      </c>
      <c r="R332" s="41" t="n">
        <v>0</v>
      </c>
      <c r="S332" s="41" t="n">
        <v>0</v>
      </c>
      <c r="T332" s="41" t="n">
        <v>0</v>
      </c>
      <c r="U332" s="41" t="n">
        <f aca="false">K332-P332</f>
        <v>-9000</v>
      </c>
      <c r="V332" s="41" t="n">
        <f aca="false">L332-Q332</f>
        <v>-1080</v>
      </c>
      <c r="W332" s="41" t="n">
        <f aca="false">M332-R332</f>
        <v>0</v>
      </c>
      <c r="X332" s="41" t="n">
        <f aca="false">N332-S332</f>
        <v>0</v>
      </c>
      <c r="Y332" s="41" t="n">
        <f aca="false">O332-T332</f>
        <v>0</v>
      </c>
      <c r="Z332" s="38" t="s">
        <v>370</v>
      </c>
      <c r="AA332" s="38" t="s">
        <v>241</v>
      </c>
      <c r="AB332" s="38" t="s">
        <v>369</v>
      </c>
      <c r="AC332" s="39" t="s">
        <v>243</v>
      </c>
    </row>
    <row r="333" customFormat="false" ht="15" hidden="false" customHeight="false" outlineLevel="0" collapsed="false">
      <c r="A333" s="38" t="s">
        <v>236</v>
      </c>
      <c r="B333" s="40" t="n">
        <v>43040</v>
      </c>
      <c r="C333" s="40" t="n">
        <v>43070</v>
      </c>
      <c r="D333" s="38" t="s">
        <v>237</v>
      </c>
      <c r="E333" s="39" t="s">
        <v>593</v>
      </c>
      <c r="F333" s="39" t="s">
        <v>594</v>
      </c>
      <c r="G333" s="38" t="s">
        <v>319</v>
      </c>
      <c r="H333" s="38" t="s">
        <v>241</v>
      </c>
      <c r="I333" s="41" t="n">
        <v>12</v>
      </c>
      <c r="J333" s="38" t="s">
        <v>369</v>
      </c>
      <c r="K333" s="39"/>
      <c r="L333" s="39"/>
      <c r="M333" s="39"/>
      <c r="N333" s="39"/>
      <c r="O333" s="39"/>
      <c r="P333" s="41" t="n">
        <v>33850</v>
      </c>
      <c r="Q333" s="41" t="n">
        <v>4062</v>
      </c>
      <c r="R333" s="41" t="n">
        <v>0</v>
      </c>
      <c r="S333" s="41" t="n">
        <v>0</v>
      </c>
      <c r="T333" s="41" t="n">
        <v>0</v>
      </c>
      <c r="U333" s="41" t="n">
        <f aca="false">K333-P333</f>
        <v>-33850</v>
      </c>
      <c r="V333" s="41" t="n">
        <f aca="false">L333-Q333</f>
        <v>-4062</v>
      </c>
      <c r="W333" s="41" t="n">
        <f aca="false">M333-R333</f>
        <v>0</v>
      </c>
      <c r="X333" s="41" t="n">
        <f aca="false">N333-S333</f>
        <v>0</v>
      </c>
      <c r="Y333" s="41" t="n">
        <f aca="false">O333-T333</f>
        <v>0</v>
      </c>
      <c r="Z333" s="38" t="s">
        <v>370</v>
      </c>
      <c r="AA333" s="38" t="s">
        <v>241</v>
      </c>
      <c r="AB333" s="38" t="s">
        <v>369</v>
      </c>
      <c r="AC333" s="39" t="s">
        <v>243</v>
      </c>
    </row>
    <row r="334" customFormat="false" ht="15" hidden="false" customHeight="false" outlineLevel="0" collapsed="false">
      <c r="A334" s="38" t="s">
        <v>236</v>
      </c>
      <c r="B334" s="40" t="n">
        <v>43040</v>
      </c>
      <c r="C334" s="40" t="n">
        <v>43132</v>
      </c>
      <c r="D334" s="38" t="s">
        <v>237</v>
      </c>
      <c r="E334" s="39" t="s">
        <v>502</v>
      </c>
      <c r="F334" s="39" t="s">
        <v>503</v>
      </c>
      <c r="G334" s="38" t="s">
        <v>319</v>
      </c>
      <c r="H334" s="38" t="s">
        <v>241</v>
      </c>
      <c r="I334" s="41" t="n">
        <v>18</v>
      </c>
      <c r="J334" s="38" t="s">
        <v>369</v>
      </c>
      <c r="K334" s="39"/>
      <c r="L334" s="39"/>
      <c r="M334" s="39"/>
      <c r="N334" s="39"/>
      <c r="O334" s="39"/>
      <c r="P334" s="41" t="n">
        <v>68612</v>
      </c>
      <c r="Q334" s="41" t="n">
        <v>0</v>
      </c>
      <c r="R334" s="41" t="n">
        <v>6175.08</v>
      </c>
      <c r="S334" s="41" t="n">
        <v>6175.08</v>
      </c>
      <c r="T334" s="41" t="n">
        <v>0</v>
      </c>
      <c r="U334" s="41" t="n">
        <f aca="false">K334-P334</f>
        <v>-68612</v>
      </c>
      <c r="V334" s="41" t="n">
        <f aca="false">L334-Q334</f>
        <v>0</v>
      </c>
      <c r="W334" s="41" t="n">
        <f aca="false">M334-R334</f>
        <v>-6175.08</v>
      </c>
      <c r="X334" s="41" t="n">
        <f aca="false">N334-S334</f>
        <v>-6175.08</v>
      </c>
      <c r="Y334" s="41" t="n">
        <f aca="false">O334-T334</f>
        <v>0</v>
      </c>
      <c r="Z334" s="38" t="s">
        <v>370</v>
      </c>
      <c r="AA334" s="38" t="s">
        <v>241</v>
      </c>
      <c r="AB334" s="38" t="s">
        <v>369</v>
      </c>
      <c r="AC334" s="39" t="s">
        <v>243</v>
      </c>
    </row>
    <row r="335" customFormat="false" ht="15" hidden="false" customHeight="false" outlineLevel="0" collapsed="false">
      <c r="A335" s="38" t="s">
        <v>563</v>
      </c>
      <c r="B335" s="40" t="n">
        <v>43040</v>
      </c>
      <c r="C335" s="40" t="n">
        <v>43160</v>
      </c>
      <c r="D335" s="38" t="s">
        <v>237</v>
      </c>
      <c r="E335" s="39" t="s">
        <v>551</v>
      </c>
      <c r="F335" s="39" t="s">
        <v>547</v>
      </c>
      <c r="G335" s="38" t="s">
        <v>319</v>
      </c>
      <c r="H335" s="38" t="s">
        <v>241</v>
      </c>
      <c r="I335" s="41" t="n">
        <v>0</v>
      </c>
      <c r="J335" s="38" t="s">
        <v>369</v>
      </c>
      <c r="K335" s="39"/>
      <c r="L335" s="39"/>
      <c r="M335" s="39"/>
      <c r="N335" s="39"/>
      <c r="O335" s="39"/>
      <c r="P335" s="41" t="n">
        <v>0</v>
      </c>
      <c r="Q335" s="41" t="n">
        <v>0</v>
      </c>
      <c r="R335" s="41" t="n">
        <v>0</v>
      </c>
      <c r="S335" s="41" t="n">
        <v>0</v>
      </c>
      <c r="T335" s="41" t="n">
        <v>0</v>
      </c>
      <c r="U335" s="41" t="n">
        <f aca="false">K335-P335</f>
        <v>0</v>
      </c>
      <c r="V335" s="41" t="n">
        <f aca="false">L335-Q335</f>
        <v>0</v>
      </c>
      <c r="W335" s="41" t="n">
        <f aca="false">M335-R335</f>
        <v>0</v>
      </c>
      <c r="X335" s="41" t="n">
        <f aca="false">N335-S335</f>
        <v>0</v>
      </c>
      <c r="Y335" s="41" t="n">
        <f aca="false">O335-T335</f>
        <v>0</v>
      </c>
      <c r="Z335" s="38" t="s">
        <v>370</v>
      </c>
      <c r="AA335" s="38" t="s">
        <v>241</v>
      </c>
      <c r="AB335" s="38" t="s">
        <v>369</v>
      </c>
      <c r="AC335" s="39" t="s">
        <v>243</v>
      </c>
    </row>
    <row r="336" customFormat="false" ht="15" hidden="false" customHeight="false" outlineLevel="0" collapsed="false">
      <c r="A336" s="38" t="s">
        <v>236</v>
      </c>
      <c r="B336" s="40" t="n">
        <v>43040</v>
      </c>
      <c r="C336" s="40" t="n">
        <v>43313</v>
      </c>
      <c r="D336" s="38" t="s">
        <v>237</v>
      </c>
      <c r="E336" s="39" t="s">
        <v>439</v>
      </c>
      <c r="F336" s="39" t="s">
        <v>440</v>
      </c>
      <c r="G336" s="38" t="s">
        <v>319</v>
      </c>
      <c r="H336" s="38" t="s">
        <v>369</v>
      </c>
      <c r="I336" s="41" t="n">
        <v>5</v>
      </c>
      <c r="J336" s="38" t="s">
        <v>369</v>
      </c>
      <c r="K336" s="39"/>
      <c r="L336" s="39"/>
      <c r="M336" s="39"/>
      <c r="N336" s="39"/>
      <c r="O336" s="39"/>
      <c r="P336" s="41" t="n">
        <v>103098</v>
      </c>
      <c r="Q336" s="41" t="n">
        <v>5154.9</v>
      </c>
      <c r="R336" s="41" t="n">
        <v>0</v>
      </c>
      <c r="S336" s="41" t="n">
        <v>0</v>
      </c>
      <c r="T336" s="41" t="n">
        <v>0</v>
      </c>
      <c r="U336" s="41" t="n">
        <f aca="false">K336-P336</f>
        <v>-103098</v>
      </c>
      <c r="V336" s="41" t="n">
        <f aca="false">L336-Q336</f>
        <v>-5154.9</v>
      </c>
      <c r="W336" s="41" t="n">
        <f aca="false">M336-R336</f>
        <v>0</v>
      </c>
      <c r="X336" s="41" t="n">
        <f aca="false">N336-S336</f>
        <v>0</v>
      </c>
      <c r="Y336" s="41" t="n">
        <f aca="false">O336-T336</f>
        <v>0</v>
      </c>
      <c r="Z336" s="38" t="s">
        <v>441</v>
      </c>
      <c r="AA336" s="38" t="s">
        <v>241</v>
      </c>
      <c r="AB336" s="38" t="s">
        <v>369</v>
      </c>
      <c r="AC336" s="39" t="s">
        <v>243</v>
      </c>
    </row>
    <row r="337" customFormat="false" ht="15" hidden="false" customHeight="false" outlineLevel="0" collapsed="false">
      <c r="A337" s="38" t="s">
        <v>563</v>
      </c>
      <c r="B337" s="40" t="n">
        <v>43040</v>
      </c>
      <c r="C337" s="40" t="n">
        <v>43344</v>
      </c>
      <c r="D337" s="38" t="s">
        <v>237</v>
      </c>
      <c r="E337" s="39" t="s">
        <v>564</v>
      </c>
      <c r="F337" s="39" t="s">
        <v>375</v>
      </c>
      <c r="G337" s="38" t="s">
        <v>319</v>
      </c>
      <c r="H337" s="38" t="s">
        <v>241</v>
      </c>
      <c r="I337" s="41" t="n">
        <v>18</v>
      </c>
      <c r="J337" s="38" t="s">
        <v>369</v>
      </c>
      <c r="K337" s="39"/>
      <c r="L337" s="39"/>
      <c r="M337" s="39"/>
      <c r="N337" s="39"/>
      <c r="O337" s="39"/>
      <c r="P337" s="41" t="n">
        <v>26999</v>
      </c>
      <c r="Q337" s="41" t="n">
        <v>4859.82</v>
      </c>
      <c r="R337" s="41" t="n">
        <v>0</v>
      </c>
      <c r="S337" s="41" t="n">
        <v>0</v>
      </c>
      <c r="T337" s="41" t="n">
        <v>0</v>
      </c>
      <c r="U337" s="41" t="n">
        <f aca="false">K337-P337</f>
        <v>-26999</v>
      </c>
      <c r="V337" s="41" t="n">
        <f aca="false">L337-Q337</f>
        <v>-4859.82</v>
      </c>
      <c r="W337" s="41" t="n">
        <f aca="false">M337-R337</f>
        <v>0</v>
      </c>
      <c r="X337" s="41" t="n">
        <f aca="false">N337-S337</f>
        <v>0</v>
      </c>
      <c r="Y337" s="41" t="n">
        <f aca="false">O337-T337</f>
        <v>0</v>
      </c>
      <c r="Z337" s="38" t="s">
        <v>370</v>
      </c>
      <c r="AA337" s="38" t="s">
        <v>241</v>
      </c>
      <c r="AB337" s="38" t="s">
        <v>369</v>
      </c>
      <c r="AC337" s="39" t="s">
        <v>243</v>
      </c>
    </row>
    <row r="338" customFormat="false" ht="15" hidden="false" customHeight="false" outlineLevel="0" collapsed="false">
      <c r="A338" s="38" t="s">
        <v>236</v>
      </c>
      <c r="B338" s="40" t="n">
        <v>43070</v>
      </c>
      <c r="C338" s="40" t="n">
        <v>43070</v>
      </c>
      <c r="D338" s="38" t="s">
        <v>237</v>
      </c>
      <c r="E338" s="39" t="s">
        <v>564</v>
      </c>
      <c r="F338" s="39" t="s">
        <v>375</v>
      </c>
      <c r="G338" s="38" t="s">
        <v>319</v>
      </c>
      <c r="H338" s="38" t="s">
        <v>241</v>
      </c>
      <c r="I338" s="41" t="n">
        <v>18</v>
      </c>
      <c r="J338" s="38" t="s">
        <v>369</v>
      </c>
      <c r="K338" s="39"/>
      <c r="L338" s="39"/>
      <c r="M338" s="39"/>
      <c r="N338" s="39"/>
      <c r="O338" s="39"/>
      <c r="P338" s="41" t="n">
        <v>31061</v>
      </c>
      <c r="Q338" s="41" t="n">
        <v>5590.98</v>
      </c>
      <c r="R338" s="41" t="n">
        <v>0</v>
      </c>
      <c r="S338" s="41" t="n">
        <v>0</v>
      </c>
      <c r="T338" s="41" t="n">
        <v>0</v>
      </c>
      <c r="U338" s="41" t="n">
        <f aca="false">K338-P338</f>
        <v>-31061</v>
      </c>
      <c r="V338" s="41" t="n">
        <f aca="false">L338-Q338</f>
        <v>-5590.98</v>
      </c>
      <c r="W338" s="41" t="n">
        <f aca="false">M338-R338</f>
        <v>0</v>
      </c>
      <c r="X338" s="41" t="n">
        <f aca="false">N338-S338</f>
        <v>0</v>
      </c>
      <c r="Y338" s="41" t="n">
        <f aca="false">O338-T338</f>
        <v>0</v>
      </c>
      <c r="Z338" s="38" t="s">
        <v>370</v>
      </c>
      <c r="AA338" s="38" t="s">
        <v>369</v>
      </c>
      <c r="AB338" s="38" t="s">
        <v>369</v>
      </c>
      <c r="AC338" s="39" t="s">
        <v>243</v>
      </c>
    </row>
    <row r="339" customFormat="false" ht="15" hidden="false" customHeight="false" outlineLevel="0" collapsed="false">
      <c r="A339" s="38" t="s">
        <v>236</v>
      </c>
      <c r="B339" s="40" t="n">
        <v>43070</v>
      </c>
      <c r="C339" s="40" t="n">
        <v>43070</v>
      </c>
      <c r="D339" s="38" t="s">
        <v>237</v>
      </c>
      <c r="E339" s="39" t="s">
        <v>565</v>
      </c>
      <c r="F339" s="39" t="s">
        <v>566</v>
      </c>
      <c r="G339" s="38" t="s">
        <v>319</v>
      </c>
      <c r="H339" s="38" t="s">
        <v>241</v>
      </c>
      <c r="I339" s="41" t="n">
        <v>18</v>
      </c>
      <c r="J339" s="38" t="s">
        <v>369</v>
      </c>
      <c r="K339" s="39"/>
      <c r="L339" s="39"/>
      <c r="M339" s="39"/>
      <c r="N339" s="39"/>
      <c r="O339" s="39"/>
      <c r="P339" s="41" t="n">
        <v>830874.73</v>
      </c>
      <c r="Q339" s="41" t="n">
        <v>0</v>
      </c>
      <c r="R339" s="41" t="n">
        <v>74778.77</v>
      </c>
      <c r="S339" s="41" t="n">
        <v>74778.77</v>
      </c>
      <c r="T339" s="41" t="n">
        <v>0</v>
      </c>
      <c r="U339" s="41" t="n">
        <f aca="false">K339-P339</f>
        <v>-830874.73</v>
      </c>
      <c r="V339" s="41" t="n">
        <f aca="false">L339-Q339</f>
        <v>0</v>
      </c>
      <c r="W339" s="41" t="n">
        <f aca="false">M339-R339</f>
        <v>-74778.77</v>
      </c>
      <c r="X339" s="41" t="n">
        <f aca="false">N339-S339</f>
        <v>-74778.77</v>
      </c>
      <c r="Y339" s="41" t="n">
        <f aca="false">O339-T339</f>
        <v>0</v>
      </c>
      <c r="Z339" s="38" t="s">
        <v>370</v>
      </c>
      <c r="AA339" s="38" t="s">
        <v>241</v>
      </c>
      <c r="AB339" s="38" t="s">
        <v>369</v>
      </c>
      <c r="AC339" s="39" t="s">
        <v>243</v>
      </c>
    </row>
    <row r="340" customFormat="false" ht="15" hidden="false" customHeight="false" outlineLevel="0" collapsed="false">
      <c r="A340" s="38" t="s">
        <v>236</v>
      </c>
      <c r="B340" s="40" t="n">
        <v>43070</v>
      </c>
      <c r="C340" s="40" t="n">
        <v>43070</v>
      </c>
      <c r="D340" s="38" t="s">
        <v>237</v>
      </c>
      <c r="E340" s="39" t="s">
        <v>595</v>
      </c>
      <c r="F340" s="39" t="s">
        <v>476</v>
      </c>
      <c r="G340" s="38" t="s">
        <v>319</v>
      </c>
      <c r="H340" s="38" t="s">
        <v>241</v>
      </c>
      <c r="I340" s="41" t="n">
        <v>18</v>
      </c>
      <c r="J340" s="38" t="s">
        <v>369</v>
      </c>
      <c r="K340" s="39"/>
      <c r="L340" s="39"/>
      <c r="M340" s="39"/>
      <c r="N340" s="39"/>
      <c r="O340" s="39"/>
      <c r="P340" s="41" t="n">
        <v>6160</v>
      </c>
      <c r="Q340" s="41" t="n">
        <v>0</v>
      </c>
      <c r="R340" s="41" t="n">
        <v>554.4</v>
      </c>
      <c r="S340" s="41" t="n">
        <v>554.4</v>
      </c>
      <c r="T340" s="41" t="n">
        <v>0</v>
      </c>
      <c r="U340" s="41" t="n">
        <f aca="false">K340-P340</f>
        <v>-6160</v>
      </c>
      <c r="V340" s="41" t="n">
        <f aca="false">L340-Q340</f>
        <v>0</v>
      </c>
      <c r="W340" s="41" t="n">
        <f aca="false">M340-R340</f>
        <v>-554.4</v>
      </c>
      <c r="X340" s="41" t="n">
        <f aca="false">N340-S340</f>
        <v>-554.4</v>
      </c>
      <c r="Y340" s="41" t="n">
        <f aca="false">O340-T340</f>
        <v>0</v>
      </c>
      <c r="Z340" s="38" t="s">
        <v>370</v>
      </c>
      <c r="AA340" s="38" t="s">
        <v>241</v>
      </c>
      <c r="AB340" s="38" t="s">
        <v>369</v>
      </c>
      <c r="AC340" s="39" t="s">
        <v>243</v>
      </c>
    </row>
    <row r="341" customFormat="false" ht="15" hidden="false" customHeight="false" outlineLevel="0" collapsed="false">
      <c r="A341" s="38" t="s">
        <v>236</v>
      </c>
      <c r="B341" s="40" t="n">
        <v>43070</v>
      </c>
      <c r="C341" s="40" t="n">
        <v>43070</v>
      </c>
      <c r="D341" s="38" t="s">
        <v>237</v>
      </c>
      <c r="E341" s="39" t="s">
        <v>502</v>
      </c>
      <c r="F341" s="39" t="s">
        <v>503</v>
      </c>
      <c r="G341" s="38" t="s">
        <v>319</v>
      </c>
      <c r="H341" s="38" t="s">
        <v>241</v>
      </c>
      <c r="I341" s="41" t="n">
        <v>18</v>
      </c>
      <c r="J341" s="38" t="s">
        <v>369</v>
      </c>
      <c r="K341" s="39"/>
      <c r="L341" s="39"/>
      <c r="M341" s="39"/>
      <c r="N341" s="39"/>
      <c r="O341" s="39"/>
      <c r="P341" s="41" t="n">
        <v>70941</v>
      </c>
      <c r="Q341" s="41" t="n">
        <v>0</v>
      </c>
      <c r="R341" s="41" t="n">
        <v>6384.69</v>
      </c>
      <c r="S341" s="41" t="n">
        <v>6384.69</v>
      </c>
      <c r="T341" s="41" t="n">
        <v>0</v>
      </c>
      <c r="U341" s="41" t="n">
        <f aca="false">K341-P341</f>
        <v>-70941</v>
      </c>
      <c r="V341" s="41" t="n">
        <f aca="false">L341-Q341</f>
        <v>0</v>
      </c>
      <c r="W341" s="41" t="n">
        <f aca="false">M341-R341</f>
        <v>-6384.69</v>
      </c>
      <c r="X341" s="41" t="n">
        <f aca="false">N341-S341</f>
        <v>-6384.69</v>
      </c>
      <c r="Y341" s="41" t="n">
        <f aca="false">O341-T341</f>
        <v>0</v>
      </c>
      <c r="Z341" s="38" t="s">
        <v>370</v>
      </c>
      <c r="AA341" s="38" t="s">
        <v>241</v>
      </c>
      <c r="AB341" s="38" t="s">
        <v>369</v>
      </c>
      <c r="AC341" s="39" t="s">
        <v>243</v>
      </c>
    </row>
    <row r="342" customFormat="false" ht="15" hidden="false" customHeight="false" outlineLevel="0" collapsed="false">
      <c r="A342" s="38" t="s">
        <v>236</v>
      </c>
      <c r="B342" s="40" t="n">
        <v>43070</v>
      </c>
      <c r="C342" s="40" t="n">
        <v>43070</v>
      </c>
      <c r="D342" s="38" t="s">
        <v>237</v>
      </c>
      <c r="E342" s="39" t="s">
        <v>442</v>
      </c>
      <c r="F342" s="39" t="s">
        <v>329</v>
      </c>
      <c r="G342" s="38" t="s">
        <v>319</v>
      </c>
      <c r="H342" s="38" t="s">
        <v>241</v>
      </c>
      <c r="I342" s="41" t="n">
        <v>18</v>
      </c>
      <c r="J342" s="38" t="s">
        <v>369</v>
      </c>
      <c r="K342" s="39"/>
      <c r="L342" s="39"/>
      <c r="M342" s="39"/>
      <c r="N342" s="39"/>
      <c r="O342" s="39"/>
      <c r="P342" s="41" t="n">
        <v>66492</v>
      </c>
      <c r="Q342" s="41" t="n">
        <v>0</v>
      </c>
      <c r="R342" s="41" t="n">
        <v>5984</v>
      </c>
      <c r="S342" s="41" t="n">
        <v>5984</v>
      </c>
      <c r="T342" s="41" t="n">
        <v>0</v>
      </c>
      <c r="U342" s="41" t="n">
        <f aca="false">K342-P342</f>
        <v>-66492</v>
      </c>
      <c r="V342" s="41" t="n">
        <f aca="false">L342-Q342</f>
        <v>0</v>
      </c>
      <c r="W342" s="41" t="n">
        <f aca="false">M342-R342</f>
        <v>-5984</v>
      </c>
      <c r="X342" s="41" t="n">
        <f aca="false">N342-S342</f>
        <v>-5984</v>
      </c>
      <c r="Y342" s="41" t="n">
        <f aca="false">O342-T342</f>
        <v>0</v>
      </c>
      <c r="Z342" s="38" t="s">
        <v>370</v>
      </c>
      <c r="AA342" s="38" t="s">
        <v>241</v>
      </c>
      <c r="AB342" s="38" t="s">
        <v>369</v>
      </c>
      <c r="AC342" s="39" t="s">
        <v>243</v>
      </c>
    </row>
    <row r="343" customFormat="false" ht="15" hidden="false" customHeight="false" outlineLevel="0" collapsed="false">
      <c r="A343" s="38" t="s">
        <v>236</v>
      </c>
      <c r="B343" s="40" t="n">
        <v>43070</v>
      </c>
      <c r="C343" s="40" t="n">
        <v>43070</v>
      </c>
      <c r="D343" s="38" t="s">
        <v>237</v>
      </c>
      <c r="E343" s="39" t="s">
        <v>367</v>
      </c>
      <c r="F343" s="39" t="s">
        <v>368</v>
      </c>
      <c r="G343" s="38" t="s">
        <v>319</v>
      </c>
      <c r="H343" s="38" t="s">
        <v>241</v>
      </c>
      <c r="I343" s="41" t="n">
        <v>12</v>
      </c>
      <c r="J343" s="38" t="s">
        <v>369</v>
      </c>
      <c r="K343" s="39"/>
      <c r="L343" s="39"/>
      <c r="M343" s="39"/>
      <c r="N343" s="39"/>
      <c r="O343" s="39"/>
      <c r="P343" s="41" t="n">
        <v>69160</v>
      </c>
      <c r="Q343" s="41" t="n">
        <v>0</v>
      </c>
      <c r="R343" s="41" t="n">
        <v>4149.6</v>
      </c>
      <c r="S343" s="41" t="n">
        <v>4149.6</v>
      </c>
      <c r="T343" s="41" t="n">
        <v>0</v>
      </c>
      <c r="U343" s="41" t="n">
        <f aca="false">K343-P343</f>
        <v>-69160</v>
      </c>
      <c r="V343" s="41" t="n">
        <f aca="false">L343-Q343</f>
        <v>0</v>
      </c>
      <c r="W343" s="41" t="n">
        <f aca="false">M343-R343</f>
        <v>-4149.6</v>
      </c>
      <c r="X343" s="41" t="n">
        <f aca="false">N343-S343</f>
        <v>-4149.6</v>
      </c>
      <c r="Y343" s="41" t="n">
        <f aca="false">O343-T343</f>
        <v>0</v>
      </c>
      <c r="Z343" s="38" t="s">
        <v>370</v>
      </c>
      <c r="AA343" s="38" t="s">
        <v>241</v>
      </c>
      <c r="AB343" s="38" t="s">
        <v>369</v>
      </c>
      <c r="AC343" s="39" t="s">
        <v>243</v>
      </c>
    </row>
    <row r="344" customFormat="false" ht="15" hidden="false" customHeight="false" outlineLevel="0" collapsed="false">
      <c r="A344" s="38" t="s">
        <v>236</v>
      </c>
      <c r="B344" s="40" t="n">
        <v>43070</v>
      </c>
      <c r="C344" s="40" t="n">
        <v>43070</v>
      </c>
      <c r="D344" s="38" t="s">
        <v>237</v>
      </c>
      <c r="E344" s="39" t="s">
        <v>487</v>
      </c>
      <c r="F344" s="39" t="s">
        <v>488</v>
      </c>
      <c r="G344" s="38" t="s">
        <v>319</v>
      </c>
      <c r="H344" s="38" t="s">
        <v>241</v>
      </c>
      <c r="I344" s="41" t="n">
        <v>12</v>
      </c>
      <c r="J344" s="38" t="s">
        <v>369</v>
      </c>
      <c r="K344" s="39"/>
      <c r="L344" s="39"/>
      <c r="M344" s="39"/>
      <c r="N344" s="39"/>
      <c r="O344" s="39"/>
      <c r="P344" s="41" t="n">
        <v>20481</v>
      </c>
      <c r="Q344" s="41" t="n">
        <v>0</v>
      </c>
      <c r="R344" s="41" t="n">
        <v>1228</v>
      </c>
      <c r="S344" s="41" t="n">
        <v>1228</v>
      </c>
      <c r="T344" s="41" t="n">
        <v>0</v>
      </c>
      <c r="U344" s="41" t="n">
        <f aca="false">K344-P344</f>
        <v>-20481</v>
      </c>
      <c r="V344" s="41" t="n">
        <f aca="false">L344-Q344</f>
        <v>0</v>
      </c>
      <c r="W344" s="41" t="n">
        <f aca="false">M344-R344</f>
        <v>-1228</v>
      </c>
      <c r="X344" s="41" t="n">
        <f aca="false">N344-S344</f>
        <v>-1228</v>
      </c>
      <c r="Y344" s="41" t="n">
        <f aca="false">O344-T344</f>
        <v>0</v>
      </c>
      <c r="Z344" s="38" t="s">
        <v>370</v>
      </c>
      <c r="AA344" s="38" t="s">
        <v>241</v>
      </c>
      <c r="AB344" s="38" t="s">
        <v>369</v>
      </c>
      <c r="AC344" s="39" t="s">
        <v>243</v>
      </c>
    </row>
    <row r="345" customFormat="false" ht="15" hidden="false" customHeight="false" outlineLevel="0" collapsed="false">
      <c r="A345" s="38" t="s">
        <v>236</v>
      </c>
      <c r="B345" s="40" t="n">
        <v>43070</v>
      </c>
      <c r="C345" s="40" t="n">
        <v>43070</v>
      </c>
      <c r="D345" s="38" t="s">
        <v>237</v>
      </c>
      <c r="E345" s="39" t="s">
        <v>376</v>
      </c>
      <c r="F345" s="39" t="s">
        <v>377</v>
      </c>
      <c r="G345" s="38" t="s">
        <v>319</v>
      </c>
      <c r="H345" s="38" t="s">
        <v>241</v>
      </c>
      <c r="I345" s="41" t="n">
        <v>12</v>
      </c>
      <c r="J345" s="38" t="s">
        <v>369</v>
      </c>
      <c r="K345" s="39"/>
      <c r="L345" s="39"/>
      <c r="M345" s="39"/>
      <c r="N345" s="39"/>
      <c r="O345" s="39"/>
      <c r="P345" s="41" t="n">
        <v>354227.49</v>
      </c>
      <c r="Q345" s="41" t="n">
        <v>0</v>
      </c>
      <c r="R345" s="41" t="n">
        <v>21254</v>
      </c>
      <c r="S345" s="41" t="n">
        <v>21254</v>
      </c>
      <c r="T345" s="41" t="n">
        <v>0</v>
      </c>
      <c r="U345" s="41" t="n">
        <f aca="false">K345-P345</f>
        <v>-354227.49</v>
      </c>
      <c r="V345" s="41" t="n">
        <f aca="false">L345-Q345</f>
        <v>0</v>
      </c>
      <c r="W345" s="41" t="n">
        <f aca="false">M345-R345</f>
        <v>-21254</v>
      </c>
      <c r="X345" s="41" t="n">
        <f aca="false">N345-S345</f>
        <v>-21254</v>
      </c>
      <c r="Y345" s="41" t="n">
        <f aca="false">O345-T345</f>
        <v>0</v>
      </c>
      <c r="Z345" s="38" t="s">
        <v>370</v>
      </c>
      <c r="AA345" s="38" t="s">
        <v>241</v>
      </c>
      <c r="AB345" s="38" t="s">
        <v>369</v>
      </c>
      <c r="AC345" s="39" t="s">
        <v>243</v>
      </c>
    </row>
    <row r="346" customFormat="false" ht="15" hidden="false" customHeight="false" outlineLevel="0" collapsed="false">
      <c r="A346" s="38" t="s">
        <v>236</v>
      </c>
      <c r="B346" s="40" t="n">
        <v>43070</v>
      </c>
      <c r="C346" s="40" t="n">
        <v>43070</v>
      </c>
      <c r="D346" s="38" t="s">
        <v>237</v>
      </c>
      <c r="E346" s="39" t="s">
        <v>445</v>
      </c>
      <c r="F346" s="39" t="s">
        <v>446</v>
      </c>
      <c r="G346" s="38" t="s">
        <v>319</v>
      </c>
      <c r="H346" s="38" t="s">
        <v>241</v>
      </c>
      <c r="I346" s="41" t="n">
        <v>18</v>
      </c>
      <c r="J346" s="38" t="s">
        <v>369</v>
      </c>
      <c r="K346" s="39"/>
      <c r="L346" s="39"/>
      <c r="M346" s="39"/>
      <c r="N346" s="39"/>
      <c r="O346" s="39"/>
      <c r="P346" s="41" t="n">
        <v>182103</v>
      </c>
      <c r="Q346" s="41" t="n">
        <v>0</v>
      </c>
      <c r="R346" s="41" t="n">
        <v>16389.27</v>
      </c>
      <c r="S346" s="41" t="n">
        <v>16389.27</v>
      </c>
      <c r="T346" s="41" t="n">
        <v>0</v>
      </c>
      <c r="U346" s="41" t="n">
        <f aca="false">K346-P346</f>
        <v>-182103</v>
      </c>
      <c r="V346" s="41" t="n">
        <f aca="false">L346-Q346</f>
        <v>0</v>
      </c>
      <c r="W346" s="41" t="n">
        <f aca="false">M346-R346</f>
        <v>-16389.27</v>
      </c>
      <c r="X346" s="41" t="n">
        <f aca="false">N346-S346</f>
        <v>-16389.27</v>
      </c>
      <c r="Y346" s="41" t="n">
        <f aca="false">O346-T346</f>
        <v>0</v>
      </c>
      <c r="Z346" s="38" t="s">
        <v>370</v>
      </c>
      <c r="AA346" s="38" t="s">
        <v>241</v>
      </c>
      <c r="AB346" s="38" t="s">
        <v>369</v>
      </c>
      <c r="AC346" s="39" t="s">
        <v>243</v>
      </c>
    </row>
    <row r="347" customFormat="false" ht="15" hidden="false" customHeight="false" outlineLevel="0" collapsed="false">
      <c r="A347" s="38" t="s">
        <v>236</v>
      </c>
      <c r="B347" s="40" t="n">
        <v>43070</v>
      </c>
      <c r="C347" s="40" t="n">
        <v>43070</v>
      </c>
      <c r="D347" s="38" t="s">
        <v>237</v>
      </c>
      <c r="E347" s="39" t="s">
        <v>447</v>
      </c>
      <c r="F347" s="39" t="s">
        <v>448</v>
      </c>
      <c r="G347" s="38" t="s">
        <v>319</v>
      </c>
      <c r="H347" s="38" t="s">
        <v>241</v>
      </c>
      <c r="I347" s="41" t="n">
        <v>12</v>
      </c>
      <c r="J347" s="38" t="s">
        <v>369</v>
      </c>
      <c r="K347" s="39"/>
      <c r="L347" s="39"/>
      <c r="M347" s="39"/>
      <c r="N347" s="39"/>
      <c r="O347" s="39"/>
      <c r="P347" s="41" t="n">
        <v>4600</v>
      </c>
      <c r="Q347" s="41" t="n">
        <v>0</v>
      </c>
      <c r="R347" s="41" t="n">
        <v>276</v>
      </c>
      <c r="S347" s="41" t="n">
        <v>276</v>
      </c>
      <c r="T347" s="41" t="n">
        <v>0</v>
      </c>
      <c r="U347" s="41" t="n">
        <f aca="false">K347-P347</f>
        <v>-4600</v>
      </c>
      <c r="V347" s="41" t="n">
        <f aca="false">L347-Q347</f>
        <v>0</v>
      </c>
      <c r="W347" s="41" t="n">
        <f aca="false">M347-R347</f>
        <v>-276</v>
      </c>
      <c r="X347" s="41" t="n">
        <f aca="false">N347-S347</f>
        <v>-276</v>
      </c>
      <c r="Y347" s="41" t="n">
        <f aca="false">O347-T347</f>
        <v>0</v>
      </c>
      <c r="Z347" s="38" t="s">
        <v>370</v>
      </c>
      <c r="AA347" s="38" t="s">
        <v>241</v>
      </c>
      <c r="AB347" s="38" t="s">
        <v>369</v>
      </c>
      <c r="AC347" s="39" t="s">
        <v>243</v>
      </c>
    </row>
    <row r="348" customFormat="false" ht="15" hidden="false" customHeight="false" outlineLevel="0" collapsed="false">
      <c r="A348" s="38" t="s">
        <v>236</v>
      </c>
      <c r="B348" s="40" t="n">
        <v>43070</v>
      </c>
      <c r="C348" s="40" t="n">
        <v>43070</v>
      </c>
      <c r="D348" s="38" t="s">
        <v>237</v>
      </c>
      <c r="E348" s="39" t="s">
        <v>449</v>
      </c>
      <c r="F348" s="39" t="s">
        <v>450</v>
      </c>
      <c r="G348" s="38" t="s">
        <v>319</v>
      </c>
      <c r="H348" s="38" t="s">
        <v>241</v>
      </c>
      <c r="I348" s="41" t="n">
        <v>18</v>
      </c>
      <c r="J348" s="38" t="s">
        <v>369</v>
      </c>
      <c r="K348" s="39"/>
      <c r="L348" s="39"/>
      <c r="M348" s="39"/>
      <c r="N348" s="39"/>
      <c r="O348" s="39"/>
      <c r="P348" s="41" t="n">
        <v>83863.62</v>
      </c>
      <c r="Q348" s="41" t="n">
        <v>0</v>
      </c>
      <c r="R348" s="41" t="n">
        <v>7547.73</v>
      </c>
      <c r="S348" s="41" t="n">
        <v>7547.73</v>
      </c>
      <c r="T348" s="41" t="n">
        <v>0</v>
      </c>
      <c r="U348" s="41" t="n">
        <f aca="false">K348-P348</f>
        <v>-83863.62</v>
      </c>
      <c r="V348" s="41" t="n">
        <f aca="false">L348-Q348</f>
        <v>0</v>
      </c>
      <c r="W348" s="41" t="n">
        <f aca="false">M348-R348</f>
        <v>-7547.73</v>
      </c>
      <c r="X348" s="41" t="n">
        <f aca="false">N348-S348</f>
        <v>-7547.73</v>
      </c>
      <c r="Y348" s="41" t="n">
        <f aca="false">O348-T348</f>
        <v>0</v>
      </c>
      <c r="Z348" s="38" t="s">
        <v>370</v>
      </c>
      <c r="AA348" s="38" t="s">
        <v>241</v>
      </c>
      <c r="AB348" s="38" t="s">
        <v>369</v>
      </c>
      <c r="AC348" s="39" t="s">
        <v>243</v>
      </c>
    </row>
    <row r="349" customFormat="false" ht="15" hidden="false" customHeight="false" outlineLevel="0" collapsed="false">
      <c r="A349" s="38" t="s">
        <v>236</v>
      </c>
      <c r="B349" s="40" t="n">
        <v>43070</v>
      </c>
      <c r="C349" s="40" t="n">
        <v>43070</v>
      </c>
      <c r="D349" s="38" t="s">
        <v>237</v>
      </c>
      <c r="E349" s="39" t="s">
        <v>449</v>
      </c>
      <c r="F349" s="39" t="s">
        <v>450</v>
      </c>
      <c r="G349" s="38" t="s">
        <v>319</v>
      </c>
      <c r="H349" s="38" t="s">
        <v>241</v>
      </c>
      <c r="I349" s="41" t="n">
        <v>28</v>
      </c>
      <c r="J349" s="38" t="s">
        <v>369</v>
      </c>
      <c r="K349" s="39"/>
      <c r="L349" s="39"/>
      <c r="M349" s="39"/>
      <c r="N349" s="39"/>
      <c r="O349" s="39"/>
      <c r="P349" s="41" t="n">
        <v>1863.22</v>
      </c>
      <c r="Q349" s="41" t="n">
        <v>0</v>
      </c>
      <c r="R349" s="41" t="n">
        <v>260.85</v>
      </c>
      <c r="S349" s="41" t="n">
        <v>260.85</v>
      </c>
      <c r="T349" s="41" t="n">
        <v>0</v>
      </c>
      <c r="U349" s="41" t="n">
        <f aca="false">K349-P349</f>
        <v>-1863.22</v>
      </c>
      <c r="V349" s="41" t="n">
        <f aca="false">L349-Q349</f>
        <v>0</v>
      </c>
      <c r="W349" s="41" t="n">
        <f aca="false">M349-R349</f>
        <v>-260.85</v>
      </c>
      <c r="X349" s="41" t="n">
        <f aca="false">N349-S349</f>
        <v>-260.85</v>
      </c>
      <c r="Y349" s="41" t="n">
        <f aca="false">O349-T349</f>
        <v>0</v>
      </c>
      <c r="Z349" s="38" t="s">
        <v>370</v>
      </c>
      <c r="AA349" s="38" t="s">
        <v>241</v>
      </c>
      <c r="AB349" s="38" t="s">
        <v>369</v>
      </c>
      <c r="AC349" s="39" t="s">
        <v>243</v>
      </c>
    </row>
    <row r="350" customFormat="false" ht="15" hidden="false" customHeight="false" outlineLevel="0" collapsed="false">
      <c r="A350" s="38" t="s">
        <v>236</v>
      </c>
      <c r="B350" s="40" t="n">
        <v>43070</v>
      </c>
      <c r="C350" s="40" t="n">
        <v>43070</v>
      </c>
      <c r="D350" s="38" t="s">
        <v>237</v>
      </c>
      <c r="E350" s="39" t="s">
        <v>507</v>
      </c>
      <c r="F350" s="39" t="s">
        <v>508</v>
      </c>
      <c r="G350" s="38" t="s">
        <v>319</v>
      </c>
      <c r="H350" s="38" t="s">
        <v>241</v>
      </c>
      <c r="I350" s="41" t="n">
        <v>12</v>
      </c>
      <c r="J350" s="38" t="s">
        <v>369</v>
      </c>
      <c r="K350" s="39"/>
      <c r="L350" s="39"/>
      <c r="M350" s="39"/>
      <c r="N350" s="39"/>
      <c r="O350" s="39"/>
      <c r="P350" s="41" t="n">
        <v>188325</v>
      </c>
      <c r="Q350" s="41" t="n">
        <v>0</v>
      </c>
      <c r="R350" s="41" t="n">
        <v>11300</v>
      </c>
      <c r="S350" s="41" t="n">
        <v>11300</v>
      </c>
      <c r="T350" s="41" t="n">
        <v>0</v>
      </c>
      <c r="U350" s="41" t="n">
        <f aca="false">K350-P350</f>
        <v>-188325</v>
      </c>
      <c r="V350" s="41" t="n">
        <f aca="false">L350-Q350</f>
        <v>0</v>
      </c>
      <c r="W350" s="41" t="n">
        <f aca="false">M350-R350</f>
        <v>-11300</v>
      </c>
      <c r="X350" s="41" t="n">
        <f aca="false">N350-S350</f>
        <v>-11300</v>
      </c>
      <c r="Y350" s="41" t="n">
        <f aca="false">O350-T350</f>
        <v>0</v>
      </c>
      <c r="Z350" s="38" t="s">
        <v>370</v>
      </c>
      <c r="AA350" s="38" t="s">
        <v>241</v>
      </c>
      <c r="AB350" s="38" t="s">
        <v>369</v>
      </c>
      <c r="AC350" s="39" t="s">
        <v>243</v>
      </c>
    </row>
    <row r="351" customFormat="false" ht="15" hidden="false" customHeight="false" outlineLevel="0" collapsed="false">
      <c r="A351" s="38" t="s">
        <v>236</v>
      </c>
      <c r="B351" s="40" t="n">
        <v>43070</v>
      </c>
      <c r="C351" s="40" t="n">
        <v>43070</v>
      </c>
      <c r="D351" s="38" t="s">
        <v>237</v>
      </c>
      <c r="E351" s="39" t="s">
        <v>378</v>
      </c>
      <c r="F351" s="39" t="s">
        <v>379</v>
      </c>
      <c r="G351" s="38" t="s">
        <v>319</v>
      </c>
      <c r="H351" s="38" t="s">
        <v>241</v>
      </c>
      <c r="I351" s="41" t="n">
        <v>12</v>
      </c>
      <c r="J351" s="38" t="s">
        <v>369</v>
      </c>
      <c r="K351" s="39"/>
      <c r="L351" s="39"/>
      <c r="M351" s="39"/>
      <c r="N351" s="39"/>
      <c r="O351" s="39"/>
      <c r="P351" s="41" t="n">
        <v>85659.3</v>
      </c>
      <c r="Q351" s="41" t="n">
        <v>0</v>
      </c>
      <c r="R351" s="41" t="n">
        <v>5139.56</v>
      </c>
      <c r="S351" s="41" t="n">
        <v>5139.56</v>
      </c>
      <c r="T351" s="41" t="n">
        <v>0</v>
      </c>
      <c r="U351" s="41" t="n">
        <f aca="false">K351-P351</f>
        <v>-85659.3</v>
      </c>
      <c r="V351" s="41" t="n">
        <f aca="false">L351-Q351</f>
        <v>0</v>
      </c>
      <c r="W351" s="41" t="n">
        <f aca="false">M351-R351</f>
        <v>-5139.56</v>
      </c>
      <c r="X351" s="41" t="n">
        <f aca="false">N351-S351</f>
        <v>-5139.56</v>
      </c>
      <c r="Y351" s="41" t="n">
        <f aca="false">O351-T351</f>
        <v>0</v>
      </c>
      <c r="Z351" s="38" t="s">
        <v>370</v>
      </c>
      <c r="AA351" s="38" t="s">
        <v>241</v>
      </c>
      <c r="AB351" s="38" t="s">
        <v>369</v>
      </c>
      <c r="AC351" s="39" t="s">
        <v>243</v>
      </c>
    </row>
    <row r="352" customFormat="false" ht="15" hidden="false" customHeight="false" outlineLevel="0" collapsed="false">
      <c r="A352" s="38" t="s">
        <v>236</v>
      </c>
      <c r="B352" s="40" t="n">
        <v>43070</v>
      </c>
      <c r="C352" s="40" t="n">
        <v>43070</v>
      </c>
      <c r="D352" s="38" t="s">
        <v>237</v>
      </c>
      <c r="E352" s="39" t="s">
        <v>382</v>
      </c>
      <c r="F352" s="39" t="s">
        <v>383</v>
      </c>
      <c r="G352" s="38" t="s">
        <v>319</v>
      </c>
      <c r="H352" s="38" t="s">
        <v>241</v>
      </c>
      <c r="I352" s="41" t="n">
        <v>18</v>
      </c>
      <c r="J352" s="38" t="s">
        <v>369</v>
      </c>
      <c r="K352" s="39"/>
      <c r="L352" s="39"/>
      <c r="M352" s="39"/>
      <c r="N352" s="39"/>
      <c r="O352" s="39"/>
      <c r="P352" s="41" t="n">
        <v>36960</v>
      </c>
      <c r="Q352" s="41" t="n">
        <v>0</v>
      </c>
      <c r="R352" s="41" t="n">
        <v>3326.4</v>
      </c>
      <c r="S352" s="41" t="n">
        <v>3326.4</v>
      </c>
      <c r="T352" s="41" t="n">
        <v>0</v>
      </c>
      <c r="U352" s="41" t="n">
        <f aca="false">K352-P352</f>
        <v>-36960</v>
      </c>
      <c r="V352" s="41" t="n">
        <f aca="false">L352-Q352</f>
        <v>0</v>
      </c>
      <c r="W352" s="41" t="n">
        <f aca="false">M352-R352</f>
        <v>-3326.4</v>
      </c>
      <c r="X352" s="41" t="n">
        <f aca="false">N352-S352</f>
        <v>-3326.4</v>
      </c>
      <c r="Y352" s="41" t="n">
        <f aca="false">O352-T352</f>
        <v>0</v>
      </c>
      <c r="Z352" s="38" t="s">
        <v>370</v>
      </c>
      <c r="AA352" s="38" t="s">
        <v>241</v>
      </c>
      <c r="AB352" s="38" t="s">
        <v>369</v>
      </c>
      <c r="AC352" s="39" t="s">
        <v>243</v>
      </c>
    </row>
    <row r="353" customFormat="false" ht="15" hidden="false" customHeight="false" outlineLevel="0" collapsed="false">
      <c r="A353" s="38" t="s">
        <v>236</v>
      </c>
      <c r="B353" s="40" t="n">
        <v>43070</v>
      </c>
      <c r="C353" s="40" t="n">
        <v>43070</v>
      </c>
      <c r="D353" s="38" t="s">
        <v>237</v>
      </c>
      <c r="E353" s="39" t="s">
        <v>382</v>
      </c>
      <c r="F353" s="39" t="s">
        <v>383</v>
      </c>
      <c r="G353" s="38" t="s">
        <v>319</v>
      </c>
      <c r="H353" s="38" t="s">
        <v>241</v>
      </c>
      <c r="I353" s="41" t="n">
        <v>28</v>
      </c>
      <c r="J353" s="38" t="s">
        <v>369</v>
      </c>
      <c r="K353" s="39"/>
      <c r="L353" s="39"/>
      <c r="M353" s="39"/>
      <c r="N353" s="39"/>
      <c r="O353" s="39"/>
      <c r="P353" s="41" t="n">
        <v>3900</v>
      </c>
      <c r="Q353" s="41" t="n">
        <v>0</v>
      </c>
      <c r="R353" s="41" t="n">
        <v>546</v>
      </c>
      <c r="S353" s="41" t="n">
        <v>546</v>
      </c>
      <c r="T353" s="41" t="n">
        <v>0</v>
      </c>
      <c r="U353" s="41" t="n">
        <f aca="false">K353-P353</f>
        <v>-3900</v>
      </c>
      <c r="V353" s="41" t="n">
        <f aca="false">L353-Q353</f>
        <v>0</v>
      </c>
      <c r="W353" s="41" t="n">
        <f aca="false">M353-R353</f>
        <v>-546</v>
      </c>
      <c r="X353" s="41" t="n">
        <f aca="false">N353-S353</f>
        <v>-546</v>
      </c>
      <c r="Y353" s="41" t="n">
        <f aca="false">O353-T353</f>
        <v>0</v>
      </c>
      <c r="Z353" s="38" t="s">
        <v>370</v>
      </c>
      <c r="AA353" s="38" t="s">
        <v>241</v>
      </c>
      <c r="AB353" s="38" t="s">
        <v>369</v>
      </c>
      <c r="AC353" s="39" t="s">
        <v>243</v>
      </c>
    </row>
    <row r="354" customFormat="false" ht="15" hidden="false" customHeight="false" outlineLevel="0" collapsed="false">
      <c r="A354" s="38" t="s">
        <v>236</v>
      </c>
      <c r="B354" s="40" t="n">
        <v>43070</v>
      </c>
      <c r="C354" s="40" t="n">
        <v>43070</v>
      </c>
      <c r="D354" s="38" t="s">
        <v>237</v>
      </c>
      <c r="E354" s="39" t="s">
        <v>386</v>
      </c>
      <c r="F354" s="39" t="s">
        <v>387</v>
      </c>
      <c r="G354" s="38" t="s">
        <v>319</v>
      </c>
      <c r="H354" s="38" t="s">
        <v>241</v>
      </c>
      <c r="I354" s="41" t="n">
        <v>18</v>
      </c>
      <c r="J354" s="38" t="s">
        <v>369</v>
      </c>
      <c r="K354" s="39"/>
      <c r="L354" s="39"/>
      <c r="M354" s="39"/>
      <c r="N354" s="39"/>
      <c r="O354" s="39"/>
      <c r="P354" s="41" t="n">
        <v>42740</v>
      </c>
      <c r="Q354" s="41" t="n">
        <v>0</v>
      </c>
      <c r="R354" s="41" t="n">
        <v>3846.6</v>
      </c>
      <c r="S354" s="41" t="n">
        <v>3846.6</v>
      </c>
      <c r="T354" s="41" t="n">
        <v>0</v>
      </c>
      <c r="U354" s="41" t="n">
        <f aca="false">K354-P354</f>
        <v>-42740</v>
      </c>
      <c r="V354" s="41" t="n">
        <f aca="false">L354-Q354</f>
        <v>0</v>
      </c>
      <c r="W354" s="41" t="n">
        <f aca="false">M354-R354</f>
        <v>-3846.6</v>
      </c>
      <c r="X354" s="41" t="n">
        <f aca="false">N354-S354</f>
        <v>-3846.6</v>
      </c>
      <c r="Y354" s="41" t="n">
        <f aca="false">O354-T354</f>
        <v>0</v>
      </c>
      <c r="Z354" s="38" t="s">
        <v>370</v>
      </c>
      <c r="AA354" s="38" t="s">
        <v>241</v>
      </c>
      <c r="AB354" s="38" t="s">
        <v>369</v>
      </c>
      <c r="AC354" s="39" t="s">
        <v>243</v>
      </c>
    </row>
    <row r="355" customFormat="false" ht="15" hidden="false" customHeight="false" outlineLevel="0" collapsed="false">
      <c r="A355" s="38" t="s">
        <v>236</v>
      </c>
      <c r="B355" s="40" t="n">
        <v>43070</v>
      </c>
      <c r="C355" s="40" t="n">
        <v>43070</v>
      </c>
      <c r="D355" s="38" t="s">
        <v>237</v>
      </c>
      <c r="E355" s="39" t="s">
        <v>596</v>
      </c>
      <c r="F355" s="39" t="s">
        <v>430</v>
      </c>
      <c r="G355" s="38" t="s">
        <v>319</v>
      </c>
      <c r="H355" s="38" t="s">
        <v>241</v>
      </c>
      <c r="I355" s="41" t="n">
        <v>18</v>
      </c>
      <c r="J355" s="38" t="s">
        <v>369</v>
      </c>
      <c r="K355" s="39"/>
      <c r="L355" s="39"/>
      <c r="M355" s="39"/>
      <c r="N355" s="39"/>
      <c r="O355" s="39"/>
      <c r="P355" s="41" t="n">
        <v>21154</v>
      </c>
      <c r="Q355" s="41" t="n">
        <v>0</v>
      </c>
      <c r="R355" s="41" t="n">
        <v>1903.86</v>
      </c>
      <c r="S355" s="41" t="n">
        <v>1903.86</v>
      </c>
      <c r="T355" s="41" t="n">
        <v>0</v>
      </c>
      <c r="U355" s="41" t="n">
        <f aca="false">K355-P355</f>
        <v>-21154</v>
      </c>
      <c r="V355" s="41" t="n">
        <f aca="false">L355-Q355</f>
        <v>0</v>
      </c>
      <c r="W355" s="41" t="n">
        <f aca="false">M355-R355</f>
        <v>-1903.86</v>
      </c>
      <c r="X355" s="41" t="n">
        <f aca="false">N355-S355</f>
        <v>-1903.86</v>
      </c>
      <c r="Y355" s="41" t="n">
        <f aca="false">O355-T355</f>
        <v>0</v>
      </c>
      <c r="Z355" s="38" t="s">
        <v>370</v>
      </c>
      <c r="AA355" s="38" t="s">
        <v>241</v>
      </c>
      <c r="AB355" s="38" t="s">
        <v>369</v>
      </c>
      <c r="AC355" s="39" t="s">
        <v>243</v>
      </c>
    </row>
    <row r="356" customFormat="false" ht="15" hidden="false" customHeight="false" outlineLevel="0" collapsed="false">
      <c r="A356" s="38" t="s">
        <v>236</v>
      </c>
      <c r="B356" s="40" t="n">
        <v>43070</v>
      </c>
      <c r="C356" s="40" t="n">
        <v>43070</v>
      </c>
      <c r="D356" s="38" t="s">
        <v>237</v>
      </c>
      <c r="E356" s="39" t="s">
        <v>596</v>
      </c>
      <c r="F356" s="39" t="s">
        <v>430</v>
      </c>
      <c r="G356" s="38" t="s">
        <v>319</v>
      </c>
      <c r="H356" s="38" t="s">
        <v>241</v>
      </c>
      <c r="I356" s="41" t="n">
        <v>28</v>
      </c>
      <c r="J356" s="38" t="s">
        <v>369</v>
      </c>
      <c r="K356" s="39"/>
      <c r="L356" s="39"/>
      <c r="M356" s="39"/>
      <c r="N356" s="39"/>
      <c r="O356" s="39"/>
      <c r="P356" s="41" t="n">
        <v>6250</v>
      </c>
      <c r="Q356" s="41" t="n">
        <v>0</v>
      </c>
      <c r="R356" s="41" t="n">
        <v>875</v>
      </c>
      <c r="S356" s="41" t="n">
        <v>875</v>
      </c>
      <c r="T356" s="41" t="n">
        <v>0</v>
      </c>
      <c r="U356" s="41" t="n">
        <f aca="false">K356-P356</f>
        <v>-6250</v>
      </c>
      <c r="V356" s="41" t="n">
        <f aca="false">L356-Q356</f>
        <v>0</v>
      </c>
      <c r="W356" s="41" t="n">
        <f aca="false">M356-R356</f>
        <v>-875</v>
      </c>
      <c r="X356" s="41" t="n">
        <f aca="false">N356-S356</f>
        <v>-875</v>
      </c>
      <c r="Y356" s="41" t="n">
        <f aca="false">O356-T356</f>
        <v>0</v>
      </c>
      <c r="Z356" s="38" t="s">
        <v>370</v>
      </c>
      <c r="AA356" s="38" t="s">
        <v>241</v>
      </c>
      <c r="AB356" s="38" t="s">
        <v>369</v>
      </c>
      <c r="AC356" s="39" t="s">
        <v>243</v>
      </c>
    </row>
    <row r="357" customFormat="false" ht="15" hidden="false" customHeight="false" outlineLevel="0" collapsed="false">
      <c r="A357" s="38" t="s">
        <v>236</v>
      </c>
      <c r="B357" s="40" t="n">
        <v>43070</v>
      </c>
      <c r="C357" s="40" t="n">
        <v>43070</v>
      </c>
      <c r="D357" s="38" t="s">
        <v>237</v>
      </c>
      <c r="E357" s="39" t="s">
        <v>515</v>
      </c>
      <c r="F357" s="39" t="s">
        <v>516</v>
      </c>
      <c r="G357" s="38" t="s">
        <v>319</v>
      </c>
      <c r="H357" s="38" t="s">
        <v>241</v>
      </c>
      <c r="I357" s="41" t="n">
        <v>18</v>
      </c>
      <c r="J357" s="38" t="s">
        <v>369</v>
      </c>
      <c r="K357" s="39"/>
      <c r="L357" s="39"/>
      <c r="M357" s="39"/>
      <c r="N357" s="39"/>
      <c r="O357" s="39"/>
      <c r="P357" s="41" t="n">
        <v>27200</v>
      </c>
      <c r="Q357" s="41" t="n">
        <v>0</v>
      </c>
      <c r="R357" s="41" t="n">
        <v>2448</v>
      </c>
      <c r="S357" s="41" t="n">
        <v>2448</v>
      </c>
      <c r="T357" s="41" t="n">
        <v>0</v>
      </c>
      <c r="U357" s="41" t="n">
        <f aca="false">K357-P357</f>
        <v>-27200</v>
      </c>
      <c r="V357" s="41" t="n">
        <f aca="false">L357-Q357</f>
        <v>0</v>
      </c>
      <c r="W357" s="41" t="n">
        <f aca="false">M357-R357</f>
        <v>-2448</v>
      </c>
      <c r="X357" s="41" t="n">
        <f aca="false">N357-S357</f>
        <v>-2448</v>
      </c>
      <c r="Y357" s="41" t="n">
        <f aca="false">O357-T357</f>
        <v>0</v>
      </c>
      <c r="Z357" s="38" t="s">
        <v>370</v>
      </c>
      <c r="AA357" s="38" t="s">
        <v>241</v>
      </c>
      <c r="AB357" s="38" t="s">
        <v>369</v>
      </c>
      <c r="AC357" s="39" t="s">
        <v>243</v>
      </c>
    </row>
    <row r="358" customFormat="false" ht="15" hidden="false" customHeight="false" outlineLevel="0" collapsed="false">
      <c r="A358" s="38" t="s">
        <v>236</v>
      </c>
      <c r="B358" s="40" t="n">
        <v>43070</v>
      </c>
      <c r="C358" s="40" t="n">
        <v>43070</v>
      </c>
      <c r="D358" s="38" t="s">
        <v>237</v>
      </c>
      <c r="E358" s="39" t="s">
        <v>493</v>
      </c>
      <c r="F358" s="39" t="s">
        <v>494</v>
      </c>
      <c r="G358" s="38" t="s">
        <v>319</v>
      </c>
      <c r="H358" s="38" t="s">
        <v>241</v>
      </c>
      <c r="I358" s="41" t="n">
        <v>0</v>
      </c>
      <c r="J358" s="38" t="s">
        <v>369</v>
      </c>
      <c r="K358" s="39"/>
      <c r="L358" s="39"/>
      <c r="M358" s="39"/>
      <c r="N358" s="39"/>
      <c r="O358" s="39"/>
      <c r="P358" s="41" t="n">
        <v>0</v>
      </c>
      <c r="Q358" s="41" t="n">
        <v>0</v>
      </c>
      <c r="R358" s="41" t="n">
        <v>0</v>
      </c>
      <c r="S358" s="41" t="n">
        <v>0</v>
      </c>
      <c r="T358" s="41" t="n">
        <v>0</v>
      </c>
      <c r="U358" s="41" t="n">
        <f aca="false">K358-P358</f>
        <v>0</v>
      </c>
      <c r="V358" s="41" t="n">
        <f aca="false">L358-Q358</f>
        <v>0</v>
      </c>
      <c r="W358" s="41" t="n">
        <f aca="false">M358-R358</f>
        <v>0</v>
      </c>
      <c r="X358" s="41" t="n">
        <f aca="false">N358-S358</f>
        <v>0</v>
      </c>
      <c r="Y358" s="41" t="n">
        <f aca="false">O358-T358</f>
        <v>0</v>
      </c>
      <c r="Z358" s="38" t="s">
        <v>370</v>
      </c>
      <c r="AA358" s="38" t="s">
        <v>241</v>
      </c>
      <c r="AB358" s="38" t="s">
        <v>369</v>
      </c>
      <c r="AC358" s="39" t="s">
        <v>243</v>
      </c>
    </row>
    <row r="359" customFormat="false" ht="15" hidden="false" customHeight="false" outlineLevel="0" collapsed="false">
      <c r="A359" s="38" t="s">
        <v>236</v>
      </c>
      <c r="B359" s="40" t="n">
        <v>43070</v>
      </c>
      <c r="C359" s="40" t="n">
        <v>43070</v>
      </c>
      <c r="D359" s="38" t="s">
        <v>237</v>
      </c>
      <c r="E359" s="39" t="s">
        <v>493</v>
      </c>
      <c r="F359" s="39" t="s">
        <v>494</v>
      </c>
      <c r="G359" s="38" t="s">
        <v>319</v>
      </c>
      <c r="H359" s="38" t="s">
        <v>241</v>
      </c>
      <c r="I359" s="41" t="n">
        <v>18</v>
      </c>
      <c r="J359" s="38" t="s">
        <v>369</v>
      </c>
      <c r="K359" s="39"/>
      <c r="L359" s="39"/>
      <c r="M359" s="39"/>
      <c r="N359" s="39"/>
      <c r="O359" s="39"/>
      <c r="P359" s="41" t="n">
        <v>48803</v>
      </c>
      <c r="Q359" s="41" t="n">
        <v>0</v>
      </c>
      <c r="R359" s="41" t="n">
        <v>4392.27</v>
      </c>
      <c r="S359" s="41" t="n">
        <v>4392.27</v>
      </c>
      <c r="T359" s="41" t="n">
        <v>0</v>
      </c>
      <c r="U359" s="41" t="n">
        <f aca="false">K359-P359</f>
        <v>-48803</v>
      </c>
      <c r="V359" s="41" t="n">
        <f aca="false">L359-Q359</f>
        <v>0</v>
      </c>
      <c r="W359" s="41" t="n">
        <f aca="false">M359-R359</f>
        <v>-4392.27</v>
      </c>
      <c r="X359" s="41" t="n">
        <f aca="false">N359-S359</f>
        <v>-4392.27</v>
      </c>
      <c r="Y359" s="41" t="n">
        <f aca="false">O359-T359</f>
        <v>0</v>
      </c>
      <c r="Z359" s="38" t="s">
        <v>370</v>
      </c>
      <c r="AA359" s="38" t="s">
        <v>241</v>
      </c>
      <c r="AB359" s="38" t="s">
        <v>369</v>
      </c>
      <c r="AC359" s="39" t="s">
        <v>243</v>
      </c>
    </row>
    <row r="360" customFormat="false" ht="15" hidden="false" customHeight="false" outlineLevel="0" collapsed="false">
      <c r="A360" s="38" t="s">
        <v>236</v>
      </c>
      <c r="B360" s="40" t="n">
        <v>43070</v>
      </c>
      <c r="C360" s="40" t="n">
        <v>43070</v>
      </c>
      <c r="D360" s="38" t="s">
        <v>237</v>
      </c>
      <c r="E360" s="39" t="s">
        <v>458</v>
      </c>
      <c r="F360" s="39" t="s">
        <v>399</v>
      </c>
      <c r="G360" s="38" t="s">
        <v>319</v>
      </c>
      <c r="H360" s="38" t="s">
        <v>241</v>
      </c>
      <c r="I360" s="41" t="n">
        <v>18</v>
      </c>
      <c r="J360" s="38" t="s">
        <v>369</v>
      </c>
      <c r="K360" s="39"/>
      <c r="L360" s="39"/>
      <c r="M360" s="39"/>
      <c r="N360" s="39"/>
      <c r="O360" s="39"/>
      <c r="P360" s="41" t="n">
        <v>24996.66</v>
      </c>
      <c r="Q360" s="41" t="n">
        <v>0</v>
      </c>
      <c r="R360" s="41" t="n">
        <v>2249.77</v>
      </c>
      <c r="S360" s="41" t="n">
        <v>2249.77</v>
      </c>
      <c r="T360" s="41" t="n">
        <v>0</v>
      </c>
      <c r="U360" s="41" t="n">
        <f aca="false">K360-P360</f>
        <v>-24996.66</v>
      </c>
      <c r="V360" s="41" t="n">
        <f aca="false">L360-Q360</f>
        <v>0</v>
      </c>
      <c r="W360" s="41" t="n">
        <f aca="false">M360-R360</f>
        <v>-2249.77</v>
      </c>
      <c r="X360" s="41" t="n">
        <f aca="false">N360-S360</f>
        <v>-2249.77</v>
      </c>
      <c r="Y360" s="41" t="n">
        <f aca="false">O360-T360</f>
        <v>0</v>
      </c>
      <c r="Z360" s="38" t="s">
        <v>370</v>
      </c>
      <c r="AA360" s="38" t="s">
        <v>241</v>
      </c>
      <c r="AB360" s="38" t="s">
        <v>369</v>
      </c>
      <c r="AC360" s="39" t="s">
        <v>243</v>
      </c>
    </row>
    <row r="361" customFormat="false" ht="15" hidden="false" customHeight="false" outlineLevel="0" collapsed="false">
      <c r="A361" s="38" t="s">
        <v>236</v>
      </c>
      <c r="B361" s="40" t="n">
        <v>43070</v>
      </c>
      <c r="C361" s="40" t="n">
        <v>43070</v>
      </c>
      <c r="D361" s="38" t="s">
        <v>237</v>
      </c>
      <c r="E361" s="39" t="s">
        <v>458</v>
      </c>
      <c r="F361" s="39" t="s">
        <v>399</v>
      </c>
      <c r="G361" s="38" t="s">
        <v>319</v>
      </c>
      <c r="H361" s="38" t="s">
        <v>241</v>
      </c>
      <c r="I361" s="41" t="n">
        <v>28</v>
      </c>
      <c r="J361" s="38" t="s">
        <v>369</v>
      </c>
      <c r="K361" s="39"/>
      <c r="L361" s="39"/>
      <c r="M361" s="39"/>
      <c r="N361" s="39"/>
      <c r="O361" s="39"/>
      <c r="P361" s="41" t="n">
        <v>699.2</v>
      </c>
      <c r="Q361" s="41" t="n">
        <v>0</v>
      </c>
      <c r="R361" s="41" t="n">
        <v>97.89</v>
      </c>
      <c r="S361" s="41" t="n">
        <v>97.89</v>
      </c>
      <c r="T361" s="41" t="n">
        <v>0</v>
      </c>
      <c r="U361" s="41" t="n">
        <f aca="false">K361-P361</f>
        <v>-699.2</v>
      </c>
      <c r="V361" s="41" t="n">
        <f aca="false">L361-Q361</f>
        <v>0</v>
      </c>
      <c r="W361" s="41" t="n">
        <f aca="false">M361-R361</f>
        <v>-97.89</v>
      </c>
      <c r="X361" s="41" t="n">
        <f aca="false">N361-S361</f>
        <v>-97.89</v>
      </c>
      <c r="Y361" s="41" t="n">
        <f aca="false">O361-T361</f>
        <v>0</v>
      </c>
      <c r="Z361" s="38" t="s">
        <v>370</v>
      </c>
      <c r="AA361" s="38" t="s">
        <v>241</v>
      </c>
      <c r="AB361" s="38" t="s">
        <v>369</v>
      </c>
      <c r="AC361" s="39" t="s">
        <v>243</v>
      </c>
    </row>
    <row r="362" customFormat="false" ht="15" hidden="false" customHeight="false" outlineLevel="0" collapsed="false">
      <c r="A362" s="38" t="s">
        <v>236</v>
      </c>
      <c r="B362" s="40" t="n">
        <v>43070</v>
      </c>
      <c r="C362" s="40" t="n">
        <v>43070</v>
      </c>
      <c r="D362" s="38" t="s">
        <v>237</v>
      </c>
      <c r="E362" s="39" t="s">
        <v>597</v>
      </c>
      <c r="F362" s="39" t="s">
        <v>598</v>
      </c>
      <c r="G362" s="38" t="s">
        <v>319</v>
      </c>
      <c r="H362" s="38" t="s">
        <v>241</v>
      </c>
      <c r="I362" s="41" t="n">
        <v>18</v>
      </c>
      <c r="J362" s="38" t="s">
        <v>369</v>
      </c>
      <c r="K362" s="39"/>
      <c r="L362" s="39"/>
      <c r="M362" s="39"/>
      <c r="N362" s="39"/>
      <c r="O362" s="39"/>
      <c r="P362" s="41" t="n">
        <v>30200</v>
      </c>
      <c r="Q362" s="41" t="n">
        <v>0</v>
      </c>
      <c r="R362" s="41" t="n">
        <v>2718</v>
      </c>
      <c r="S362" s="41" t="n">
        <v>2718</v>
      </c>
      <c r="T362" s="41" t="n">
        <v>0</v>
      </c>
      <c r="U362" s="41" t="n">
        <f aca="false">K362-P362</f>
        <v>-30200</v>
      </c>
      <c r="V362" s="41" t="n">
        <f aca="false">L362-Q362</f>
        <v>0</v>
      </c>
      <c r="W362" s="41" t="n">
        <f aca="false">M362-R362</f>
        <v>-2718</v>
      </c>
      <c r="X362" s="41" t="n">
        <f aca="false">N362-S362</f>
        <v>-2718</v>
      </c>
      <c r="Y362" s="41" t="n">
        <f aca="false">O362-T362</f>
        <v>0</v>
      </c>
      <c r="Z362" s="38" t="s">
        <v>370</v>
      </c>
      <c r="AA362" s="38" t="s">
        <v>241</v>
      </c>
      <c r="AB362" s="38" t="s">
        <v>369</v>
      </c>
      <c r="AC362" s="39" t="s">
        <v>243</v>
      </c>
    </row>
    <row r="363" customFormat="false" ht="15" hidden="false" customHeight="false" outlineLevel="0" collapsed="false">
      <c r="A363" s="38" t="s">
        <v>236</v>
      </c>
      <c r="B363" s="40" t="n">
        <v>43070</v>
      </c>
      <c r="C363" s="40" t="n">
        <v>43070</v>
      </c>
      <c r="D363" s="38" t="s">
        <v>237</v>
      </c>
      <c r="E363" s="39" t="s">
        <v>390</v>
      </c>
      <c r="F363" s="39" t="s">
        <v>391</v>
      </c>
      <c r="G363" s="38" t="s">
        <v>319</v>
      </c>
      <c r="H363" s="38" t="s">
        <v>241</v>
      </c>
      <c r="I363" s="41" t="n">
        <v>18</v>
      </c>
      <c r="J363" s="38" t="s">
        <v>369</v>
      </c>
      <c r="K363" s="39"/>
      <c r="L363" s="39"/>
      <c r="M363" s="39"/>
      <c r="N363" s="39"/>
      <c r="O363" s="39"/>
      <c r="P363" s="41" t="n">
        <v>130621.5</v>
      </c>
      <c r="Q363" s="41" t="n">
        <v>0</v>
      </c>
      <c r="R363" s="41" t="n">
        <v>11755.93</v>
      </c>
      <c r="S363" s="41" t="n">
        <v>11755.93</v>
      </c>
      <c r="T363" s="41" t="n">
        <v>0</v>
      </c>
      <c r="U363" s="41" t="n">
        <f aca="false">K363-P363</f>
        <v>-130621.5</v>
      </c>
      <c r="V363" s="41" t="n">
        <f aca="false">L363-Q363</f>
        <v>0</v>
      </c>
      <c r="W363" s="41" t="n">
        <f aca="false">M363-R363</f>
        <v>-11755.93</v>
      </c>
      <c r="X363" s="41" t="n">
        <f aca="false">N363-S363</f>
        <v>-11755.93</v>
      </c>
      <c r="Y363" s="41" t="n">
        <f aca="false">O363-T363</f>
        <v>0</v>
      </c>
      <c r="Z363" s="38" t="s">
        <v>370</v>
      </c>
      <c r="AA363" s="38" t="s">
        <v>241</v>
      </c>
      <c r="AB363" s="38" t="s">
        <v>369</v>
      </c>
      <c r="AC363" s="39" t="s">
        <v>243</v>
      </c>
    </row>
    <row r="364" customFormat="false" ht="15" hidden="false" customHeight="false" outlineLevel="0" collapsed="false">
      <c r="A364" s="38" t="s">
        <v>236</v>
      </c>
      <c r="B364" s="40" t="n">
        <v>43070</v>
      </c>
      <c r="C364" s="40" t="n">
        <v>43070</v>
      </c>
      <c r="D364" s="38" t="s">
        <v>237</v>
      </c>
      <c r="E364" s="39" t="s">
        <v>599</v>
      </c>
      <c r="F364" s="39" t="s">
        <v>600</v>
      </c>
      <c r="G364" s="38" t="s">
        <v>319</v>
      </c>
      <c r="H364" s="38" t="s">
        <v>241</v>
      </c>
      <c r="I364" s="41" t="n">
        <v>18</v>
      </c>
      <c r="J364" s="38" t="s">
        <v>369</v>
      </c>
      <c r="K364" s="39"/>
      <c r="L364" s="39"/>
      <c r="M364" s="39"/>
      <c r="N364" s="39"/>
      <c r="O364" s="39"/>
      <c r="P364" s="41" t="n">
        <v>8400</v>
      </c>
      <c r="Q364" s="41" t="n">
        <v>0</v>
      </c>
      <c r="R364" s="41" t="n">
        <v>756</v>
      </c>
      <c r="S364" s="41" t="n">
        <v>756</v>
      </c>
      <c r="T364" s="41" t="n">
        <v>0</v>
      </c>
      <c r="U364" s="41" t="n">
        <f aca="false">K364-P364</f>
        <v>-8400</v>
      </c>
      <c r="V364" s="41" t="n">
        <f aca="false">L364-Q364</f>
        <v>0</v>
      </c>
      <c r="W364" s="41" t="n">
        <f aca="false">M364-R364</f>
        <v>-756</v>
      </c>
      <c r="X364" s="41" t="n">
        <f aca="false">N364-S364</f>
        <v>-756</v>
      </c>
      <c r="Y364" s="41" t="n">
        <f aca="false">O364-T364</f>
        <v>0</v>
      </c>
      <c r="Z364" s="38" t="s">
        <v>370</v>
      </c>
      <c r="AA364" s="38" t="s">
        <v>241</v>
      </c>
      <c r="AB364" s="38" t="s">
        <v>369</v>
      </c>
      <c r="AC364" s="39" t="s">
        <v>243</v>
      </c>
    </row>
    <row r="365" customFormat="false" ht="15" hidden="false" customHeight="false" outlineLevel="0" collapsed="false">
      <c r="A365" s="38" t="s">
        <v>236</v>
      </c>
      <c r="B365" s="40" t="n">
        <v>43070</v>
      </c>
      <c r="C365" s="40" t="n">
        <v>43070</v>
      </c>
      <c r="D365" s="38" t="s">
        <v>237</v>
      </c>
      <c r="E365" s="39" t="s">
        <v>519</v>
      </c>
      <c r="F365" s="39" t="s">
        <v>520</v>
      </c>
      <c r="G365" s="38" t="s">
        <v>319</v>
      </c>
      <c r="H365" s="38" t="s">
        <v>241</v>
      </c>
      <c r="I365" s="41" t="n">
        <v>18</v>
      </c>
      <c r="J365" s="38" t="s">
        <v>369</v>
      </c>
      <c r="K365" s="39"/>
      <c r="L365" s="39"/>
      <c r="M365" s="39"/>
      <c r="N365" s="39"/>
      <c r="O365" s="39"/>
      <c r="P365" s="41" t="n">
        <v>880</v>
      </c>
      <c r="Q365" s="41" t="n">
        <v>0</v>
      </c>
      <c r="R365" s="41" t="n">
        <v>79.2</v>
      </c>
      <c r="S365" s="41" t="n">
        <v>79.2</v>
      </c>
      <c r="T365" s="41" t="n">
        <v>0</v>
      </c>
      <c r="U365" s="41" t="n">
        <f aca="false">K365-P365</f>
        <v>-880</v>
      </c>
      <c r="V365" s="41" t="n">
        <f aca="false">L365-Q365</f>
        <v>0</v>
      </c>
      <c r="W365" s="41" t="n">
        <f aca="false">M365-R365</f>
        <v>-79.2</v>
      </c>
      <c r="X365" s="41" t="n">
        <f aca="false">N365-S365</f>
        <v>-79.2</v>
      </c>
      <c r="Y365" s="41" t="n">
        <f aca="false">O365-T365</f>
        <v>0</v>
      </c>
      <c r="Z365" s="38" t="s">
        <v>370</v>
      </c>
      <c r="AA365" s="38" t="s">
        <v>241</v>
      </c>
      <c r="AB365" s="38" t="s">
        <v>369</v>
      </c>
      <c r="AC365" s="39" t="s">
        <v>243</v>
      </c>
    </row>
    <row r="366" customFormat="false" ht="15" hidden="false" customHeight="false" outlineLevel="0" collapsed="false">
      <c r="A366" s="38" t="s">
        <v>236</v>
      </c>
      <c r="B366" s="40" t="n">
        <v>43070</v>
      </c>
      <c r="C366" s="40" t="n">
        <v>43070</v>
      </c>
      <c r="D366" s="38" t="s">
        <v>237</v>
      </c>
      <c r="E366" s="39" t="s">
        <v>544</v>
      </c>
      <c r="F366" s="39" t="s">
        <v>545</v>
      </c>
      <c r="G366" s="38" t="s">
        <v>319</v>
      </c>
      <c r="H366" s="38" t="s">
        <v>241</v>
      </c>
      <c r="I366" s="41" t="n">
        <v>5</v>
      </c>
      <c r="J366" s="38" t="s">
        <v>369</v>
      </c>
      <c r="K366" s="39"/>
      <c r="L366" s="39"/>
      <c r="M366" s="39"/>
      <c r="N366" s="39"/>
      <c r="O366" s="39"/>
      <c r="P366" s="41" t="n">
        <v>70000</v>
      </c>
      <c r="Q366" s="41" t="n">
        <v>0</v>
      </c>
      <c r="R366" s="41" t="n">
        <v>1750</v>
      </c>
      <c r="S366" s="41" t="n">
        <v>1750</v>
      </c>
      <c r="T366" s="41" t="n">
        <v>0</v>
      </c>
      <c r="U366" s="41" t="n">
        <f aca="false">K366-P366</f>
        <v>-70000</v>
      </c>
      <c r="V366" s="41" t="n">
        <f aca="false">L366-Q366</f>
        <v>0</v>
      </c>
      <c r="W366" s="41" t="n">
        <f aca="false">M366-R366</f>
        <v>-1750</v>
      </c>
      <c r="X366" s="41" t="n">
        <f aca="false">N366-S366</f>
        <v>-1750</v>
      </c>
      <c r="Y366" s="41" t="n">
        <f aca="false">O366-T366</f>
        <v>0</v>
      </c>
      <c r="Z366" s="38" t="s">
        <v>370</v>
      </c>
      <c r="AA366" s="38" t="s">
        <v>241</v>
      </c>
      <c r="AB366" s="38" t="s">
        <v>369</v>
      </c>
      <c r="AC366" s="39" t="s">
        <v>243</v>
      </c>
    </row>
    <row r="367" customFormat="false" ht="15" hidden="false" customHeight="false" outlineLevel="0" collapsed="false">
      <c r="A367" s="38" t="s">
        <v>236</v>
      </c>
      <c r="B367" s="40" t="n">
        <v>43070</v>
      </c>
      <c r="C367" s="40" t="n">
        <v>43070</v>
      </c>
      <c r="D367" s="38" t="s">
        <v>237</v>
      </c>
      <c r="E367" s="39" t="s">
        <v>544</v>
      </c>
      <c r="F367" s="39" t="s">
        <v>545</v>
      </c>
      <c r="G367" s="38" t="s">
        <v>319</v>
      </c>
      <c r="H367" s="38" t="s">
        <v>241</v>
      </c>
      <c r="I367" s="41" t="n">
        <v>18</v>
      </c>
      <c r="J367" s="38" t="s">
        <v>369</v>
      </c>
      <c r="K367" s="39"/>
      <c r="L367" s="39"/>
      <c r="M367" s="39"/>
      <c r="N367" s="39"/>
      <c r="O367" s="39"/>
      <c r="P367" s="41" t="n">
        <v>48941.64</v>
      </c>
      <c r="Q367" s="41" t="n">
        <v>0</v>
      </c>
      <c r="R367" s="41" t="n">
        <v>4404.75</v>
      </c>
      <c r="S367" s="41" t="n">
        <v>4404.75</v>
      </c>
      <c r="T367" s="41" t="n">
        <v>0</v>
      </c>
      <c r="U367" s="41" t="n">
        <f aca="false">K367-P367</f>
        <v>-48941.64</v>
      </c>
      <c r="V367" s="41" t="n">
        <f aca="false">L367-Q367</f>
        <v>0</v>
      </c>
      <c r="W367" s="41" t="n">
        <f aca="false">M367-R367</f>
        <v>-4404.75</v>
      </c>
      <c r="X367" s="41" t="n">
        <f aca="false">N367-S367</f>
        <v>-4404.75</v>
      </c>
      <c r="Y367" s="41" t="n">
        <f aca="false">O367-T367</f>
        <v>0</v>
      </c>
      <c r="Z367" s="38" t="s">
        <v>370</v>
      </c>
      <c r="AA367" s="38" t="s">
        <v>241</v>
      </c>
      <c r="AB367" s="38" t="s">
        <v>369</v>
      </c>
      <c r="AC367" s="39" t="s">
        <v>243</v>
      </c>
    </row>
    <row r="368" customFormat="false" ht="15" hidden="false" customHeight="false" outlineLevel="0" collapsed="false">
      <c r="A368" s="38" t="s">
        <v>236</v>
      </c>
      <c r="B368" s="40" t="n">
        <v>43070</v>
      </c>
      <c r="C368" s="40" t="n">
        <v>43070</v>
      </c>
      <c r="D368" s="38" t="s">
        <v>237</v>
      </c>
      <c r="E368" s="39" t="s">
        <v>392</v>
      </c>
      <c r="F368" s="39" t="s">
        <v>393</v>
      </c>
      <c r="G368" s="38" t="s">
        <v>319</v>
      </c>
      <c r="H368" s="38" t="s">
        <v>241</v>
      </c>
      <c r="I368" s="41" t="n">
        <v>18</v>
      </c>
      <c r="J368" s="38" t="s">
        <v>369</v>
      </c>
      <c r="K368" s="39"/>
      <c r="L368" s="39"/>
      <c r="M368" s="39"/>
      <c r="N368" s="39"/>
      <c r="O368" s="39"/>
      <c r="P368" s="41" t="n">
        <v>27096</v>
      </c>
      <c r="Q368" s="41" t="n">
        <v>0</v>
      </c>
      <c r="R368" s="41" t="n">
        <v>2438.64</v>
      </c>
      <c r="S368" s="41" t="n">
        <v>2438.64</v>
      </c>
      <c r="T368" s="41" t="n">
        <v>0</v>
      </c>
      <c r="U368" s="41" t="n">
        <f aca="false">K368-P368</f>
        <v>-27096</v>
      </c>
      <c r="V368" s="41" t="n">
        <f aca="false">L368-Q368</f>
        <v>0</v>
      </c>
      <c r="W368" s="41" t="n">
        <f aca="false">M368-R368</f>
        <v>-2438.64</v>
      </c>
      <c r="X368" s="41" t="n">
        <f aca="false">N368-S368</f>
        <v>-2438.64</v>
      </c>
      <c r="Y368" s="41" t="n">
        <f aca="false">O368-T368</f>
        <v>0</v>
      </c>
      <c r="Z368" s="38" t="s">
        <v>370</v>
      </c>
      <c r="AA368" s="38" t="s">
        <v>241</v>
      </c>
      <c r="AB368" s="38" t="s">
        <v>369</v>
      </c>
      <c r="AC368" s="39" t="s">
        <v>243</v>
      </c>
    </row>
    <row r="369" customFormat="false" ht="15" hidden="false" customHeight="false" outlineLevel="0" collapsed="false">
      <c r="A369" s="38" t="s">
        <v>236</v>
      </c>
      <c r="B369" s="40" t="n">
        <v>43070</v>
      </c>
      <c r="C369" s="40" t="n">
        <v>43070</v>
      </c>
      <c r="D369" s="38" t="s">
        <v>237</v>
      </c>
      <c r="E369" s="39" t="s">
        <v>601</v>
      </c>
      <c r="F369" s="39" t="s">
        <v>602</v>
      </c>
      <c r="G369" s="38" t="s">
        <v>319</v>
      </c>
      <c r="H369" s="38" t="s">
        <v>241</v>
      </c>
      <c r="I369" s="41" t="n">
        <v>18</v>
      </c>
      <c r="J369" s="38" t="s">
        <v>369</v>
      </c>
      <c r="K369" s="39"/>
      <c r="L369" s="39"/>
      <c r="M369" s="39"/>
      <c r="N369" s="39"/>
      <c r="O369" s="39"/>
      <c r="P369" s="41" t="n">
        <v>4240</v>
      </c>
      <c r="Q369" s="41" t="n">
        <v>0</v>
      </c>
      <c r="R369" s="41" t="n">
        <v>381.6</v>
      </c>
      <c r="S369" s="41" t="n">
        <v>381.6</v>
      </c>
      <c r="T369" s="41" t="n">
        <v>0</v>
      </c>
      <c r="U369" s="41" t="n">
        <f aca="false">K369-P369</f>
        <v>-4240</v>
      </c>
      <c r="V369" s="41" t="n">
        <f aca="false">L369-Q369</f>
        <v>0</v>
      </c>
      <c r="W369" s="41" t="n">
        <f aca="false">M369-R369</f>
        <v>-381.6</v>
      </c>
      <c r="X369" s="41" t="n">
        <f aca="false">N369-S369</f>
        <v>-381.6</v>
      </c>
      <c r="Y369" s="41" t="n">
        <f aca="false">O369-T369</f>
        <v>0</v>
      </c>
      <c r="Z369" s="38" t="s">
        <v>370</v>
      </c>
      <c r="AA369" s="38" t="s">
        <v>241</v>
      </c>
      <c r="AB369" s="38" t="s">
        <v>369</v>
      </c>
      <c r="AC369" s="39" t="s">
        <v>243</v>
      </c>
    </row>
    <row r="370" customFormat="false" ht="15" hidden="false" customHeight="false" outlineLevel="0" collapsed="false">
      <c r="A370" s="38" t="s">
        <v>236</v>
      </c>
      <c r="B370" s="40" t="n">
        <v>43070</v>
      </c>
      <c r="C370" s="40" t="n">
        <v>43070</v>
      </c>
      <c r="D370" s="38" t="s">
        <v>237</v>
      </c>
      <c r="E370" s="39" t="s">
        <v>603</v>
      </c>
      <c r="F370" s="39" t="s">
        <v>604</v>
      </c>
      <c r="G370" s="38" t="s">
        <v>319</v>
      </c>
      <c r="H370" s="38" t="s">
        <v>241</v>
      </c>
      <c r="I370" s="41" t="n">
        <v>18</v>
      </c>
      <c r="J370" s="38" t="s">
        <v>369</v>
      </c>
      <c r="K370" s="39"/>
      <c r="L370" s="39"/>
      <c r="M370" s="39"/>
      <c r="N370" s="39"/>
      <c r="O370" s="39"/>
      <c r="P370" s="41" t="n">
        <v>27072</v>
      </c>
      <c r="Q370" s="41" t="n">
        <v>0</v>
      </c>
      <c r="R370" s="41" t="n">
        <v>2436.48</v>
      </c>
      <c r="S370" s="41" t="n">
        <v>2436.48</v>
      </c>
      <c r="T370" s="41" t="n">
        <v>0</v>
      </c>
      <c r="U370" s="41" t="n">
        <f aca="false">K370-P370</f>
        <v>-27072</v>
      </c>
      <c r="V370" s="41" t="n">
        <f aca="false">L370-Q370</f>
        <v>0</v>
      </c>
      <c r="W370" s="41" t="n">
        <f aca="false">M370-R370</f>
        <v>-2436.48</v>
      </c>
      <c r="X370" s="41" t="n">
        <f aca="false">N370-S370</f>
        <v>-2436.48</v>
      </c>
      <c r="Y370" s="41" t="n">
        <f aca="false">O370-T370</f>
        <v>0</v>
      </c>
      <c r="Z370" s="38" t="s">
        <v>370</v>
      </c>
      <c r="AA370" s="38" t="s">
        <v>241</v>
      </c>
      <c r="AB370" s="38" t="s">
        <v>369</v>
      </c>
      <c r="AC370" s="39" t="s">
        <v>243</v>
      </c>
    </row>
    <row r="371" customFormat="false" ht="15" hidden="false" customHeight="false" outlineLevel="0" collapsed="false">
      <c r="A371" s="38" t="s">
        <v>236</v>
      </c>
      <c r="B371" s="40" t="n">
        <v>43070</v>
      </c>
      <c r="C371" s="40" t="n">
        <v>43070</v>
      </c>
      <c r="D371" s="38" t="s">
        <v>237</v>
      </c>
      <c r="E371" s="39" t="s">
        <v>521</v>
      </c>
      <c r="F371" s="39" t="s">
        <v>335</v>
      </c>
      <c r="G371" s="38" t="s">
        <v>319</v>
      </c>
      <c r="H371" s="38" t="s">
        <v>241</v>
      </c>
      <c r="I371" s="41" t="n">
        <v>5</v>
      </c>
      <c r="J371" s="38" t="s">
        <v>369</v>
      </c>
      <c r="K371" s="39"/>
      <c r="L371" s="39"/>
      <c r="M371" s="39"/>
      <c r="N371" s="39"/>
      <c r="O371" s="39"/>
      <c r="P371" s="41" t="n">
        <v>30877.18</v>
      </c>
      <c r="Q371" s="41" t="n">
        <v>0</v>
      </c>
      <c r="R371" s="41" t="n">
        <v>771.93</v>
      </c>
      <c r="S371" s="41" t="n">
        <v>771.93</v>
      </c>
      <c r="T371" s="41" t="n">
        <v>0</v>
      </c>
      <c r="U371" s="41" t="n">
        <f aca="false">K371-P371</f>
        <v>-30877.18</v>
      </c>
      <c r="V371" s="41" t="n">
        <f aca="false">L371-Q371</f>
        <v>0</v>
      </c>
      <c r="W371" s="41" t="n">
        <f aca="false">M371-R371</f>
        <v>-771.93</v>
      </c>
      <c r="X371" s="41" t="n">
        <f aca="false">N371-S371</f>
        <v>-771.93</v>
      </c>
      <c r="Y371" s="41" t="n">
        <f aca="false">O371-T371</f>
        <v>0</v>
      </c>
      <c r="Z371" s="38" t="s">
        <v>370</v>
      </c>
      <c r="AA371" s="38" t="s">
        <v>241</v>
      </c>
      <c r="AB371" s="38" t="s">
        <v>369</v>
      </c>
      <c r="AC371" s="39" t="s">
        <v>243</v>
      </c>
    </row>
    <row r="372" customFormat="false" ht="15" hidden="false" customHeight="false" outlineLevel="0" collapsed="false">
      <c r="A372" s="38" t="s">
        <v>236</v>
      </c>
      <c r="B372" s="40" t="n">
        <v>43070</v>
      </c>
      <c r="C372" s="40" t="n">
        <v>43070</v>
      </c>
      <c r="D372" s="38" t="s">
        <v>237</v>
      </c>
      <c r="E372" s="39" t="s">
        <v>459</v>
      </c>
      <c r="F372" s="39" t="s">
        <v>460</v>
      </c>
      <c r="G372" s="38" t="s">
        <v>319</v>
      </c>
      <c r="H372" s="38" t="s">
        <v>241</v>
      </c>
      <c r="I372" s="41" t="n">
        <v>5</v>
      </c>
      <c r="J372" s="38" t="s">
        <v>369</v>
      </c>
      <c r="K372" s="39"/>
      <c r="L372" s="39"/>
      <c r="M372" s="39"/>
      <c r="N372" s="39"/>
      <c r="O372" s="39"/>
      <c r="P372" s="41" t="n">
        <v>21560</v>
      </c>
      <c r="Q372" s="41" t="n">
        <v>0</v>
      </c>
      <c r="R372" s="41" t="n">
        <v>539</v>
      </c>
      <c r="S372" s="41" t="n">
        <v>539</v>
      </c>
      <c r="T372" s="41" t="n">
        <v>0</v>
      </c>
      <c r="U372" s="41" t="n">
        <f aca="false">K372-P372</f>
        <v>-21560</v>
      </c>
      <c r="V372" s="41" t="n">
        <f aca="false">L372-Q372</f>
        <v>0</v>
      </c>
      <c r="W372" s="41" t="n">
        <f aca="false">M372-R372</f>
        <v>-539</v>
      </c>
      <c r="X372" s="41" t="n">
        <f aca="false">N372-S372</f>
        <v>-539</v>
      </c>
      <c r="Y372" s="41" t="n">
        <f aca="false">O372-T372</f>
        <v>0</v>
      </c>
      <c r="Z372" s="38" t="s">
        <v>370</v>
      </c>
      <c r="AA372" s="38" t="s">
        <v>241</v>
      </c>
      <c r="AB372" s="38" t="s">
        <v>369</v>
      </c>
      <c r="AC372" s="39" t="s">
        <v>243</v>
      </c>
    </row>
    <row r="373" customFormat="false" ht="15" hidden="false" customHeight="false" outlineLevel="0" collapsed="false">
      <c r="A373" s="38" t="s">
        <v>236</v>
      </c>
      <c r="B373" s="40" t="n">
        <v>43070</v>
      </c>
      <c r="C373" s="40" t="n">
        <v>43070</v>
      </c>
      <c r="D373" s="38" t="s">
        <v>237</v>
      </c>
      <c r="E373" s="39" t="s">
        <v>459</v>
      </c>
      <c r="F373" s="39" t="s">
        <v>460</v>
      </c>
      <c r="G373" s="38" t="s">
        <v>319</v>
      </c>
      <c r="H373" s="38" t="s">
        <v>241</v>
      </c>
      <c r="I373" s="41" t="n">
        <v>18</v>
      </c>
      <c r="J373" s="38" t="s">
        <v>369</v>
      </c>
      <c r="K373" s="39"/>
      <c r="L373" s="39"/>
      <c r="M373" s="39"/>
      <c r="N373" s="39"/>
      <c r="O373" s="39"/>
      <c r="P373" s="41" t="n">
        <v>223853</v>
      </c>
      <c r="Q373" s="41" t="n">
        <v>0</v>
      </c>
      <c r="R373" s="41" t="n">
        <v>20146.77</v>
      </c>
      <c r="S373" s="41" t="n">
        <v>20146.77</v>
      </c>
      <c r="T373" s="41" t="n">
        <v>0</v>
      </c>
      <c r="U373" s="41" t="n">
        <f aca="false">K373-P373</f>
        <v>-223853</v>
      </c>
      <c r="V373" s="41" t="n">
        <f aca="false">L373-Q373</f>
        <v>0</v>
      </c>
      <c r="W373" s="41" t="n">
        <f aca="false">M373-R373</f>
        <v>-20146.77</v>
      </c>
      <c r="X373" s="41" t="n">
        <f aca="false">N373-S373</f>
        <v>-20146.77</v>
      </c>
      <c r="Y373" s="41" t="n">
        <f aca="false">O373-T373</f>
        <v>0</v>
      </c>
      <c r="Z373" s="38" t="s">
        <v>370</v>
      </c>
      <c r="AA373" s="38" t="s">
        <v>241</v>
      </c>
      <c r="AB373" s="38" t="s">
        <v>369</v>
      </c>
      <c r="AC373" s="39" t="s">
        <v>243</v>
      </c>
    </row>
    <row r="374" customFormat="false" ht="15" hidden="false" customHeight="false" outlineLevel="0" collapsed="false">
      <c r="A374" s="38" t="s">
        <v>236</v>
      </c>
      <c r="B374" s="40" t="n">
        <v>43070</v>
      </c>
      <c r="C374" s="40" t="n">
        <v>43070</v>
      </c>
      <c r="D374" s="38" t="s">
        <v>237</v>
      </c>
      <c r="E374" s="39" t="s">
        <v>605</v>
      </c>
      <c r="F374" s="39" t="s">
        <v>302</v>
      </c>
      <c r="G374" s="38" t="s">
        <v>319</v>
      </c>
      <c r="H374" s="38" t="s">
        <v>241</v>
      </c>
      <c r="I374" s="41" t="n">
        <v>18</v>
      </c>
      <c r="J374" s="38" t="s">
        <v>369</v>
      </c>
      <c r="K374" s="39"/>
      <c r="L374" s="39"/>
      <c r="M374" s="39"/>
      <c r="N374" s="39"/>
      <c r="O374" s="39"/>
      <c r="P374" s="41" t="n">
        <v>38700</v>
      </c>
      <c r="Q374" s="41" t="n">
        <v>0</v>
      </c>
      <c r="R374" s="41" t="n">
        <v>3483</v>
      </c>
      <c r="S374" s="41" t="n">
        <v>3483</v>
      </c>
      <c r="T374" s="41" t="n">
        <v>0</v>
      </c>
      <c r="U374" s="41" t="n">
        <f aca="false">K374-P374</f>
        <v>-38700</v>
      </c>
      <c r="V374" s="41" t="n">
        <f aca="false">L374-Q374</f>
        <v>0</v>
      </c>
      <c r="W374" s="41" t="n">
        <f aca="false">M374-R374</f>
        <v>-3483</v>
      </c>
      <c r="X374" s="41" t="n">
        <f aca="false">N374-S374</f>
        <v>-3483</v>
      </c>
      <c r="Y374" s="41" t="n">
        <f aca="false">O374-T374</f>
        <v>0</v>
      </c>
      <c r="Z374" s="38" t="s">
        <v>370</v>
      </c>
      <c r="AA374" s="38" t="s">
        <v>241</v>
      </c>
      <c r="AB374" s="38" t="s">
        <v>369</v>
      </c>
      <c r="AC374" s="39" t="s">
        <v>243</v>
      </c>
    </row>
    <row r="375" customFormat="false" ht="15" hidden="false" customHeight="false" outlineLevel="0" collapsed="false">
      <c r="A375" s="38" t="s">
        <v>236</v>
      </c>
      <c r="B375" s="40" t="n">
        <v>43070</v>
      </c>
      <c r="C375" s="40" t="n">
        <v>43070</v>
      </c>
      <c r="D375" s="38" t="s">
        <v>237</v>
      </c>
      <c r="E375" s="39" t="s">
        <v>560</v>
      </c>
      <c r="F375" s="39" t="s">
        <v>516</v>
      </c>
      <c r="G375" s="38" t="s">
        <v>319</v>
      </c>
      <c r="H375" s="38" t="s">
        <v>241</v>
      </c>
      <c r="I375" s="41" t="n">
        <v>18</v>
      </c>
      <c r="J375" s="38" t="s">
        <v>369</v>
      </c>
      <c r="K375" s="39"/>
      <c r="L375" s="39"/>
      <c r="M375" s="39"/>
      <c r="N375" s="39"/>
      <c r="O375" s="39"/>
      <c r="P375" s="41" t="n">
        <v>17616</v>
      </c>
      <c r="Q375" s="41" t="n">
        <v>0</v>
      </c>
      <c r="R375" s="41" t="n">
        <v>1585.44</v>
      </c>
      <c r="S375" s="41" t="n">
        <v>1585.44</v>
      </c>
      <c r="T375" s="41" t="n">
        <v>0</v>
      </c>
      <c r="U375" s="41" t="n">
        <f aca="false">K375-P375</f>
        <v>-17616</v>
      </c>
      <c r="V375" s="41" t="n">
        <f aca="false">L375-Q375</f>
        <v>0</v>
      </c>
      <c r="W375" s="41" t="n">
        <f aca="false">M375-R375</f>
        <v>-1585.44</v>
      </c>
      <c r="X375" s="41" t="n">
        <f aca="false">N375-S375</f>
        <v>-1585.44</v>
      </c>
      <c r="Y375" s="41" t="n">
        <f aca="false">O375-T375</f>
        <v>0</v>
      </c>
      <c r="Z375" s="38" t="s">
        <v>370</v>
      </c>
      <c r="AA375" s="38" t="s">
        <v>241</v>
      </c>
      <c r="AB375" s="38" t="s">
        <v>369</v>
      </c>
      <c r="AC375" s="39" t="s">
        <v>243</v>
      </c>
    </row>
    <row r="376" customFormat="false" ht="15" hidden="false" customHeight="false" outlineLevel="0" collapsed="false">
      <c r="A376" s="38" t="s">
        <v>236</v>
      </c>
      <c r="B376" s="40" t="n">
        <v>43070</v>
      </c>
      <c r="C376" s="40" t="n">
        <v>43070</v>
      </c>
      <c r="D376" s="38" t="s">
        <v>237</v>
      </c>
      <c r="E376" s="39" t="s">
        <v>561</v>
      </c>
      <c r="F376" s="39" t="s">
        <v>562</v>
      </c>
      <c r="G376" s="38" t="s">
        <v>319</v>
      </c>
      <c r="H376" s="38" t="s">
        <v>241</v>
      </c>
      <c r="I376" s="41" t="n">
        <v>18</v>
      </c>
      <c r="J376" s="38" t="s">
        <v>369</v>
      </c>
      <c r="K376" s="39"/>
      <c r="L376" s="39"/>
      <c r="M376" s="39"/>
      <c r="N376" s="39"/>
      <c r="O376" s="39"/>
      <c r="P376" s="41" t="n">
        <v>6457.75</v>
      </c>
      <c r="Q376" s="41" t="n">
        <v>0</v>
      </c>
      <c r="R376" s="41" t="n">
        <v>581.2</v>
      </c>
      <c r="S376" s="41" t="n">
        <v>581.2</v>
      </c>
      <c r="T376" s="41" t="n">
        <v>0</v>
      </c>
      <c r="U376" s="41" t="n">
        <f aca="false">K376-P376</f>
        <v>-6457.75</v>
      </c>
      <c r="V376" s="41" t="n">
        <f aca="false">L376-Q376</f>
        <v>0</v>
      </c>
      <c r="W376" s="41" t="n">
        <f aca="false">M376-R376</f>
        <v>-581.2</v>
      </c>
      <c r="X376" s="41" t="n">
        <f aca="false">N376-S376</f>
        <v>-581.2</v>
      </c>
      <c r="Y376" s="41" t="n">
        <f aca="false">O376-T376</f>
        <v>0</v>
      </c>
      <c r="Z376" s="38" t="s">
        <v>370</v>
      </c>
      <c r="AA376" s="38" t="s">
        <v>241</v>
      </c>
      <c r="AB376" s="38" t="s">
        <v>369</v>
      </c>
      <c r="AC376" s="39" t="s">
        <v>243</v>
      </c>
    </row>
    <row r="377" customFormat="false" ht="15" hidden="false" customHeight="false" outlineLevel="0" collapsed="false">
      <c r="A377" s="38" t="s">
        <v>236</v>
      </c>
      <c r="B377" s="40" t="n">
        <v>43070</v>
      </c>
      <c r="C377" s="40" t="n">
        <v>43070</v>
      </c>
      <c r="D377" s="38" t="s">
        <v>237</v>
      </c>
      <c r="E377" s="39" t="s">
        <v>461</v>
      </c>
      <c r="F377" s="39" t="s">
        <v>391</v>
      </c>
      <c r="G377" s="38" t="s">
        <v>319</v>
      </c>
      <c r="H377" s="38" t="s">
        <v>241</v>
      </c>
      <c r="I377" s="41" t="n">
        <v>18</v>
      </c>
      <c r="J377" s="38" t="s">
        <v>369</v>
      </c>
      <c r="K377" s="39"/>
      <c r="L377" s="39"/>
      <c r="M377" s="39"/>
      <c r="N377" s="39"/>
      <c r="O377" s="39"/>
      <c r="P377" s="41" t="n">
        <v>245590</v>
      </c>
      <c r="Q377" s="41" t="n">
        <v>0</v>
      </c>
      <c r="R377" s="41" t="n">
        <v>22103.1</v>
      </c>
      <c r="S377" s="41" t="n">
        <v>22103.1</v>
      </c>
      <c r="T377" s="41" t="n">
        <v>0</v>
      </c>
      <c r="U377" s="41" t="n">
        <f aca="false">K377-P377</f>
        <v>-245590</v>
      </c>
      <c r="V377" s="41" t="n">
        <f aca="false">L377-Q377</f>
        <v>0</v>
      </c>
      <c r="W377" s="41" t="n">
        <f aca="false">M377-R377</f>
        <v>-22103.1</v>
      </c>
      <c r="X377" s="41" t="n">
        <f aca="false">N377-S377</f>
        <v>-22103.1</v>
      </c>
      <c r="Y377" s="41" t="n">
        <f aca="false">O377-T377</f>
        <v>0</v>
      </c>
      <c r="Z377" s="38" t="s">
        <v>370</v>
      </c>
      <c r="AA377" s="38" t="s">
        <v>241</v>
      </c>
      <c r="AB377" s="38" t="s">
        <v>369</v>
      </c>
      <c r="AC377" s="39" t="s">
        <v>243</v>
      </c>
    </row>
    <row r="378" customFormat="false" ht="15" hidden="false" customHeight="false" outlineLevel="0" collapsed="false">
      <c r="A378" s="38" t="s">
        <v>236</v>
      </c>
      <c r="B378" s="40" t="n">
        <v>43070</v>
      </c>
      <c r="C378" s="40" t="n">
        <v>43070</v>
      </c>
      <c r="D378" s="38" t="s">
        <v>237</v>
      </c>
      <c r="E378" s="39" t="s">
        <v>396</v>
      </c>
      <c r="F378" s="39" t="s">
        <v>397</v>
      </c>
      <c r="G378" s="38" t="s">
        <v>319</v>
      </c>
      <c r="H378" s="38" t="s">
        <v>241</v>
      </c>
      <c r="I378" s="41" t="n">
        <v>12</v>
      </c>
      <c r="J378" s="38" t="s">
        <v>369</v>
      </c>
      <c r="K378" s="39"/>
      <c r="L378" s="39"/>
      <c r="M378" s="39"/>
      <c r="N378" s="39"/>
      <c r="O378" s="39"/>
      <c r="P378" s="41" t="n">
        <v>126000</v>
      </c>
      <c r="Q378" s="41" t="n">
        <v>15120</v>
      </c>
      <c r="R378" s="41" t="n">
        <v>0</v>
      </c>
      <c r="S378" s="41" t="n">
        <v>0</v>
      </c>
      <c r="T378" s="41" t="n">
        <v>0</v>
      </c>
      <c r="U378" s="41" t="n">
        <f aca="false">K378-P378</f>
        <v>-126000</v>
      </c>
      <c r="V378" s="41" t="n">
        <f aca="false">L378-Q378</f>
        <v>-15120</v>
      </c>
      <c r="W378" s="41" t="n">
        <f aca="false">M378-R378</f>
        <v>0</v>
      </c>
      <c r="X378" s="41" t="n">
        <f aca="false">N378-S378</f>
        <v>0</v>
      </c>
      <c r="Y378" s="41" t="n">
        <f aca="false">O378-T378</f>
        <v>0</v>
      </c>
      <c r="Z378" s="38" t="s">
        <v>370</v>
      </c>
      <c r="AA378" s="38" t="s">
        <v>241</v>
      </c>
      <c r="AB378" s="38" t="s">
        <v>369</v>
      </c>
      <c r="AC378" s="39" t="s">
        <v>243</v>
      </c>
    </row>
    <row r="379" customFormat="false" ht="15" hidden="false" customHeight="false" outlineLevel="0" collapsed="false">
      <c r="A379" s="38" t="s">
        <v>236</v>
      </c>
      <c r="B379" s="40" t="n">
        <v>43070</v>
      </c>
      <c r="C379" s="40" t="n">
        <v>43070</v>
      </c>
      <c r="D379" s="38" t="s">
        <v>237</v>
      </c>
      <c r="E379" s="39" t="s">
        <v>398</v>
      </c>
      <c r="F379" s="39" t="s">
        <v>399</v>
      </c>
      <c r="G379" s="38" t="s">
        <v>319</v>
      </c>
      <c r="H379" s="38" t="s">
        <v>241</v>
      </c>
      <c r="I379" s="41" t="n">
        <v>18</v>
      </c>
      <c r="J379" s="38" t="s">
        <v>369</v>
      </c>
      <c r="K379" s="39"/>
      <c r="L379" s="39"/>
      <c r="M379" s="39"/>
      <c r="N379" s="39"/>
      <c r="O379" s="39"/>
      <c r="P379" s="41" t="n">
        <v>43860959</v>
      </c>
      <c r="Q379" s="41" t="n">
        <v>7894972.62</v>
      </c>
      <c r="R379" s="41" t="n">
        <v>0</v>
      </c>
      <c r="S379" s="41" t="n">
        <v>0</v>
      </c>
      <c r="T379" s="41" t="n">
        <v>0</v>
      </c>
      <c r="U379" s="41" t="n">
        <f aca="false">K379-P379</f>
        <v>-43860959</v>
      </c>
      <c r="V379" s="41" t="n">
        <f aca="false">L379-Q379</f>
        <v>-7894972.62</v>
      </c>
      <c r="W379" s="41" t="n">
        <f aca="false">M379-R379</f>
        <v>0</v>
      </c>
      <c r="X379" s="41" t="n">
        <f aca="false">N379-S379</f>
        <v>0</v>
      </c>
      <c r="Y379" s="41" t="n">
        <f aca="false">O379-T379</f>
        <v>0</v>
      </c>
      <c r="Z379" s="38" t="s">
        <v>370</v>
      </c>
      <c r="AA379" s="38" t="s">
        <v>241</v>
      </c>
      <c r="AB379" s="38" t="s">
        <v>369</v>
      </c>
      <c r="AC379" s="39" t="s">
        <v>243</v>
      </c>
    </row>
    <row r="380" customFormat="false" ht="15" hidden="false" customHeight="false" outlineLevel="0" collapsed="false">
      <c r="A380" s="38" t="s">
        <v>236</v>
      </c>
      <c r="B380" s="40" t="n">
        <v>43070</v>
      </c>
      <c r="C380" s="40" t="n">
        <v>43070</v>
      </c>
      <c r="D380" s="38" t="s">
        <v>237</v>
      </c>
      <c r="E380" s="39" t="s">
        <v>522</v>
      </c>
      <c r="F380" s="39" t="s">
        <v>523</v>
      </c>
      <c r="G380" s="38" t="s">
        <v>319</v>
      </c>
      <c r="H380" s="38" t="s">
        <v>241</v>
      </c>
      <c r="I380" s="41" t="n">
        <v>18</v>
      </c>
      <c r="J380" s="38" t="s">
        <v>369</v>
      </c>
      <c r="K380" s="39"/>
      <c r="L380" s="39"/>
      <c r="M380" s="39"/>
      <c r="N380" s="39"/>
      <c r="O380" s="39"/>
      <c r="P380" s="41" t="n">
        <v>0</v>
      </c>
      <c r="Q380" s="41" t="n">
        <v>0</v>
      </c>
      <c r="R380" s="41" t="n">
        <v>0</v>
      </c>
      <c r="S380" s="41" t="n">
        <v>0</v>
      </c>
      <c r="T380" s="41" t="n">
        <v>0</v>
      </c>
      <c r="U380" s="41" t="n">
        <f aca="false">K380-P380</f>
        <v>0</v>
      </c>
      <c r="V380" s="41" t="n">
        <f aca="false">L380-Q380</f>
        <v>0</v>
      </c>
      <c r="W380" s="41" t="n">
        <f aca="false">M380-R380</f>
        <v>0</v>
      </c>
      <c r="X380" s="41" t="n">
        <f aca="false">N380-S380</f>
        <v>0</v>
      </c>
      <c r="Y380" s="41" t="n">
        <f aca="false">O380-T380</f>
        <v>0</v>
      </c>
      <c r="Z380" s="38" t="s">
        <v>370</v>
      </c>
      <c r="AA380" s="38" t="s">
        <v>241</v>
      </c>
      <c r="AB380" s="38" t="s">
        <v>369</v>
      </c>
      <c r="AC380" s="39" t="s">
        <v>243</v>
      </c>
    </row>
    <row r="381" customFormat="false" ht="15" hidden="false" customHeight="false" outlineLevel="0" collapsed="false">
      <c r="A381" s="38" t="s">
        <v>236</v>
      </c>
      <c r="B381" s="40" t="n">
        <v>43070</v>
      </c>
      <c r="C381" s="40" t="n">
        <v>43070</v>
      </c>
      <c r="D381" s="38" t="s">
        <v>237</v>
      </c>
      <c r="E381" s="39" t="s">
        <v>606</v>
      </c>
      <c r="F381" s="39" t="s">
        <v>344</v>
      </c>
      <c r="G381" s="38" t="s">
        <v>319</v>
      </c>
      <c r="H381" s="38" t="s">
        <v>241</v>
      </c>
      <c r="I381" s="41" t="n">
        <v>18</v>
      </c>
      <c r="J381" s="38" t="s">
        <v>369</v>
      </c>
      <c r="K381" s="39"/>
      <c r="L381" s="39"/>
      <c r="M381" s="39"/>
      <c r="N381" s="39"/>
      <c r="O381" s="39"/>
      <c r="P381" s="41" t="n">
        <v>14050</v>
      </c>
      <c r="Q381" s="41" t="n">
        <v>2529</v>
      </c>
      <c r="R381" s="41" t="n">
        <v>0</v>
      </c>
      <c r="S381" s="41" t="n">
        <v>0</v>
      </c>
      <c r="T381" s="41" t="n">
        <v>0</v>
      </c>
      <c r="U381" s="41" t="n">
        <f aca="false">K381-P381</f>
        <v>-14050</v>
      </c>
      <c r="V381" s="41" t="n">
        <f aca="false">L381-Q381</f>
        <v>-2529</v>
      </c>
      <c r="W381" s="41" t="n">
        <f aca="false">M381-R381</f>
        <v>0</v>
      </c>
      <c r="X381" s="41" t="n">
        <f aca="false">N381-S381</f>
        <v>0</v>
      </c>
      <c r="Y381" s="41" t="n">
        <f aca="false">O381-T381</f>
        <v>0</v>
      </c>
      <c r="Z381" s="38" t="s">
        <v>370</v>
      </c>
      <c r="AA381" s="38" t="s">
        <v>241</v>
      </c>
      <c r="AB381" s="38" t="s">
        <v>369</v>
      </c>
      <c r="AC381" s="39" t="s">
        <v>243</v>
      </c>
    </row>
    <row r="382" customFormat="false" ht="15" hidden="false" customHeight="false" outlineLevel="0" collapsed="false">
      <c r="A382" s="38" t="s">
        <v>236</v>
      </c>
      <c r="B382" s="40" t="n">
        <v>43070</v>
      </c>
      <c r="C382" s="40" t="n">
        <v>43070</v>
      </c>
      <c r="D382" s="38" t="s">
        <v>237</v>
      </c>
      <c r="E382" s="39" t="s">
        <v>524</v>
      </c>
      <c r="F382" s="39" t="s">
        <v>525</v>
      </c>
      <c r="G382" s="38" t="s">
        <v>319</v>
      </c>
      <c r="H382" s="38" t="s">
        <v>241</v>
      </c>
      <c r="I382" s="41" t="n">
        <v>18</v>
      </c>
      <c r="J382" s="38" t="s">
        <v>369</v>
      </c>
      <c r="K382" s="39"/>
      <c r="L382" s="39"/>
      <c r="M382" s="39"/>
      <c r="N382" s="39"/>
      <c r="O382" s="39"/>
      <c r="P382" s="41" t="n">
        <v>228768</v>
      </c>
      <c r="Q382" s="41" t="n">
        <v>41178.24</v>
      </c>
      <c r="R382" s="41" t="n">
        <v>0</v>
      </c>
      <c r="S382" s="41" t="n">
        <v>0</v>
      </c>
      <c r="T382" s="41" t="n">
        <v>0</v>
      </c>
      <c r="U382" s="41" t="n">
        <f aca="false">K382-P382</f>
        <v>-228768</v>
      </c>
      <c r="V382" s="41" t="n">
        <f aca="false">L382-Q382</f>
        <v>-41178.24</v>
      </c>
      <c r="W382" s="41" t="n">
        <f aca="false">M382-R382</f>
        <v>0</v>
      </c>
      <c r="X382" s="41" t="n">
        <f aca="false">N382-S382</f>
        <v>0</v>
      </c>
      <c r="Y382" s="41" t="n">
        <f aca="false">O382-T382</f>
        <v>0</v>
      </c>
      <c r="Z382" s="38" t="s">
        <v>370</v>
      </c>
      <c r="AA382" s="38" t="s">
        <v>241</v>
      </c>
      <c r="AB382" s="38" t="s">
        <v>369</v>
      </c>
      <c r="AC382" s="39" t="s">
        <v>243</v>
      </c>
    </row>
    <row r="383" customFormat="false" ht="15" hidden="false" customHeight="false" outlineLevel="0" collapsed="false">
      <c r="A383" s="38" t="s">
        <v>236</v>
      </c>
      <c r="B383" s="40" t="n">
        <v>43070</v>
      </c>
      <c r="C383" s="40" t="n">
        <v>43070</v>
      </c>
      <c r="D383" s="38" t="s">
        <v>237</v>
      </c>
      <c r="E383" s="39" t="s">
        <v>500</v>
      </c>
      <c r="F383" s="39" t="s">
        <v>501</v>
      </c>
      <c r="G383" s="38" t="s">
        <v>319</v>
      </c>
      <c r="H383" s="38" t="s">
        <v>241</v>
      </c>
      <c r="I383" s="41" t="n">
        <v>28</v>
      </c>
      <c r="J383" s="38" t="s">
        <v>369</v>
      </c>
      <c r="K383" s="39"/>
      <c r="L383" s="39"/>
      <c r="M383" s="39"/>
      <c r="N383" s="39"/>
      <c r="O383" s="39"/>
      <c r="P383" s="41" t="n">
        <v>25800</v>
      </c>
      <c r="Q383" s="41" t="n">
        <v>7224</v>
      </c>
      <c r="R383" s="41" t="n">
        <v>0</v>
      </c>
      <c r="S383" s="41" t="n">
        <v>0</v>
      </c>
      <c r="T383" s="41" t="n">
        <v>0</v>
      </c>
      <c r="U383" s="41" t="n">
        <f aca="false">K383-P383</f>
        <v>-25800</v>
      </c>
      <c r="V383" s="41" t="n">
        <f aca="false">L383-Q383</f>
        <v>-7224</v>
      </c>
      <c r="W383" s="41" t="n">
        <f aca="false">M383-R383</f>
        <v>0</v>
      </c>
      <c r="X383" s="41" t="n">
        <f aca="false">N383-S383</f>
        <v>0</v>
      </c>
      <c r="Y383" s="41" t="n">
        <f aca="false">O383-T383</f>
        <v>0</v>
      </c>
      <c r="Z383" s="38" t="s">
        <v>370</v>
      </c>
      <c r="AA383" s="38" t="s">
        <v>241</v>
      </c>
      <c r="AB383" s="38" t="s">
        <v>369</v>
      </c>
      <c r="AC383" s="39" t="s">
        <v>243</v>
      </c>
    </row>
    <row r="384" customFormat="false" ht="15" hidden="false" customHeight="false" outlineLevel="0" collapsed="false">
      <c r="A384" s="38" t="s">
        <v>236</v>
      </c>
      <c r="B384" s="40" t="n">
        <v>43070</v>
      </c>
      <c r="C384" s="40" t="n">
        <v>43070</v>
      </c>
      <c r="D384" s="38" t="s">
        <v>237</v>
      </c>
      <c r="E384" s="39" t="s">
        <v>404</v>
      </c>
      <c r="F384" s="39" t="s">
        <v>405</v>
      </c>
      <c r="G384" s="38" t="s">
        <v>319</v>
      </c>
      <c r="H384" s="38" t="s">
        <v>241</v>
      </c>
      <c r="I384" s="41" t="n">
        <v>18</v>
      </c>
      <c r="J384" s="38" t="s">
        <v>369</v>
      </c>
      <c r="K384" s="39"/>
      <c r="L384" s="39"/>
      <c r="M384" s="39"/>
      <c r="N384" s="39"/>
      <c r="O384" s="39"/>
      <c r="P384" s="41" t="n">
        <v>427163.37</v>
      </c>
      <c r="Q384" s="41" t="n">
        <v>76889.4</v>
      </c>
      <c r="R384" s="41" t="n">
        <v>0</v>
      </c>
      <c r="S384" s="41" t="n">
        <v>0</v>
      </c>
      <c r="T384" s="41" t="n">
        <v>0</v>
      </c>
      <c r="U384" s="41" t="n">
        <f aca="false">K384-P384</f>
        <v>-427163.37</v>
      </c>
      <c r="V384" s="41" t="n">
        <f aca="false">L384-Q384</f>
        <v>-76889.4</v>
      </c>
      <c r="W384" s="41" t="n">
        <f aca="false">M384-R384</f>
        <v>0</v>
      </c>
      <c r="X384" s="41" t="n">
        <f aca="false">N384-S384</f>
        <v>0</v>
      </c>
      <c r="Y384" s="41" t="n">
        <f aca="false">O384-T384</f>
        <v>0</v>
      </c>
      <c r="Z384" s="38" t="s">
        <v>370</v>
      </c>
      <c r="AA384" s="38" t="s">
        <v>241</v>
      </c>
      <c r="AB384" s="38" t="s">
        <v>369</v>
      </c>
      <c r="AC384" s="39" t="s">
        <v>243</v>
      </c>
    </row>
    <row r="385" customFormat="false" ht="15" hidden="false" customHeight="false" outlineLevel="0" collapsed="false">
      <c r="A385" s="38" t="s">
        <v>236</v>
      </c>
      <c r="B385" s="40" t="n">
        <v>43070</v>
      </c>
      <c r="C385" s="40" t="n">
        <v>43070</v>
      </c>
      <c r="D385" s="38" t="s">
        <v>237</v>
      </c>
      <c r="E385" s="39" t="s">
        <v>607</v>
      </c>
      <c r="F385" s="39" t="s">
        <v>488</v>
      </c>
      <c r="G385" s="38" t="s">
        <v>319</v>
      </c>
      <c r="H385" s="38" t="s">
        <v>241</v>
      </c>
      <c r="I385" s="41" t="n">
        <v>18</v>
      </c>
      <c r="J385" s="38" t="s">
        <v>369</v>
      </c>
      <c r="K385" s="39"/>
      <c r="L385" s="39"/>
      <c r="M385" s="39"/>
      <c r="N385" s="39"/>
      <c r="O385" s="39"/>
      <c r="P385" s="41" t="n">
        <v>2520</v>
      </c>
      <c r="Q385" s="41" t="n">
        <v>453.6</v>
      </c>
      <c r="R385" s="41" t="n">
        <v>0</v>
      </c>
      <c r="S385" s="41" t="n">
        <v>0</v>
      </c>
      <c r="T385" s="41" t="n">
        <v>0</v>
      </c>
      <c r="U385" s="41" t="n">
        <f aca="false">K385-P385</f>
        <v>-2520</v>
      </c>
      <c r="V385" s="41" t="n">
        <f aca="false">L385-Q385</f>
        <v>-453.6</v>
      </c>
      <c r="W385" s="41" t="n">
        <f aca="false">M385-R385</f>
        <v>0</v>
      </c>
      <c r="X385" s="41" t="n">
        <f aca="false">N385-S385</f>
        <v>0</v>
      </c>
      <c r="Y385" s="41" t="n">
        <f aca="false">O385-T385</f>
        <v>0</v>
      </c>
      <c r="Z385" s="38" t="s">
        <v>370</v>
      </c>
      <c r="AA385" s="38" t="s">
        <v>241</v>
      </c>
      <c r="AB385" s="38" t="s">
        <v>369</v>
      </c>
      <c r="AC385" s="39" t="s">
        <v>243</v>
      </c>
    </row>
    <row r="386" customFormat="false" ht="15" hidden="false" customHeight="false" outlineLevel="0" collapsed="false">
      <c r="A386" s="38" t="s">
        <v>236</v>
      </c>
      <c r="B386" s="40" t="n">
        <v>43070</v>
      </c>
      <c r="C386" s="40" t="n">
        <v>43070</v>
      </c>
      <c r="D386" s="38" t="s">
        <v>237</v>
      </c>
      <c r="E386" s="39" t="s">
        <v>463</v>
      </c>
      <c r="F386" s="39" t="s">
        <v>464</v>
      </c>
      <c r="G386" s="38" t="s">
        <v>319</v>
      </c>
      <c r="H386" s="38" t="s">
        <v>241</v>
      </c>
      <c r="I386" s="41" t="n">
        <v>18</v>
      </c>
      <c r="J386" s="38" t="s">
        <v>369</v>
      </c>
      <c r="K386" s="39"/>
      <c r="L386" s="39"/>
      <c r="M386" s="39"/>
      <c r="N386" s="39"/>
      <c r="O386" s="39"/>
      <c r="P386" s="41" t="n">
        <v>207000</v>
      </c>
      <c r="Q386" s="41" t="n">
        <v>37260</v>
      </c>
      <c r="R386" s="41" t="n">
        <v>0</v>
      </c>
      <c r="S386" s="41" t="n">
        <v>0</v>
      </c>
      <c r="T386" s="41" t="n">
        <v>0</v>
      </c>
      <c r="U386" s="41" t="n">
        <f aca="false">K386-P386</f>
        <v>-207000</v>
      </c>
      <c r="V386" s="41" t="n">
        <f aca="false">L386-Q386</f>
        <v>-37260</v>
      </c>
      <c r="W386" s="41" t="n">
        <f aca="false">M386-R386</f>
        <v>0</v>
      </c>
      <c r="X386" s="41" t="n">
        <f aca="false">N386-S386</f>
        <v>0</v>
      </c>
      <c r="Y386" s="41" t="n">
        <f aca="false">O386-T386</f>
        <v>0</v>
      </c>
      <c r="Z386" s="38" t="s">
        <v>370</v>
      </c>
      <c r="AA386" s="38" t="s">
        <v>241</v>
      </c>
      <c r="AB386" s="38" t="s">
        <v>369</v>
      </c>
      <c r="AC386" s="39" t="s">
        <v>243</v>
      </c>
    </row>
    <row r="387" customFormat="false" ht="15" hidden="false" customHeight="false" outlineLevel="0" collapsed="false">
      <c r="A387" s="38" t="s">
        <v>236</v>
      </c>
      <c r="B387" s="40" t="n">
        <v>43070</v>
      </c>
      <c r="C387" s="40" t="n">
        <v>43070</v>
      </c>
      <c r="D387" s="38" t="s">
        <v>237</v>
      </c>
      <c r="E387" s="39" t="s">
        <v>527</v>
      </c>
      <c r="F387" s="39" t="s">
        <v>446</v>
      </c>
      <c r="G387" s="38" t="s">
        <v>319</v>
      </c>
      <c r="H387" s="38" t="s">
        <v>241</v>
      </c>
      <c r="I387" s="41" t="n">
        <v>18</v>
      </c>
      <c r="J387" s="38" t="s">
        <v>369</v>
      </c>
      <c r="K387" s="39"/>
      <c r="L387" s="39"/>
      <c r="M387" s="39"/>
      <c r="N387" s="39"/>
      <c r="O387" s="39"/>
      <c r="P387" s="41" t="n">
        <v>85440</v>
      </c>
      <c r="Q387" s="41" t="n">
        <v>15379.2</v>
      </c>
      <c r="R387" s="41" t="n">
        <v>0</v>
      </c>
      <c r="S387" s="41" t="n">
        <v>0</v>
      </c>
      <c r="T387" s="41" t="n">
        <v>0</v>
      </c>
      <c r="U387" s="41" t="n">
        <f aca="false">K387-P387</f>
        <v>-85440</v>
      </c>
      <c r="V387" s="41" t="n">
        <f aca="false">L387-Q387</f>
        <v>-15379.2</v>
      </c>
      <c r="W387" s="41" t="n">
        <f aca="false">M387-R387</f>
        <v>0</v>
      </c>
      <c r="X387" s="41" t="n">
        <f aca="false">N387-S387</f>
        <v>0</v>
      </c>
      <c r="Y387" s="41" t="n">
        <f aca="false">O387-T387</f>
        <v>0</v>
      </c>
      <c r="Z387" s="38" t="s">
        <v>370</v>
      </c>
      <c r="AA387" s="38" t="s">
        <v>241</v>
      </c>
      <c r="AB387" s="38" t="s">
        <v>369</v>
      </c>
      <c r="AC387" s="39" t="s">
        <v>243</v>
      </c>
    </row>
    <row r="388" customFormat="false" ht="15" hidden="false" customHeight="false" outlineLevel="0" collapsed="false">
      <c r="A388" s="38" t="s">
        <v>236</v>
      </c>
      <c r="B388" s="40" t="n">
        <v>43070</v>
      </c>
      <c r="C388" s="40" t="n">
        <v>43070</v>
      </c>
      <c r="D388" s="38" t="s">
        <v>237</v>
      </c>
      <c r="E388" s="39" t="s">
        <v>407</v>
      </c>
      <c r="F388" s="39" t="s">
        <v>408</v>
      </c>
      <c r="G388" s="38" t="s">
        <v>319</v>
      </c>
      <c r="H388" s="38" t="s">
        <v>241</v>
      </c>
      <c r="I388" s="41" t="n">
        <v>18</v>
      </c>
      <c r="J388" s="38" t="s">
        <v>369</v>
      </c>
      <c r="K388" s="39"/>
      <c r="L388" s="39"/>
      <c r="M388" s="39"/>
      <c r="N388" s="39"/>
      <c r="O388" s="39"/>
      <c r="P388" s="41" t="n">
        <v>17846</v>
      </c>
      <c r="Q388" s="41" t="n">
        <v>3212.28</v>
      </c>
      <c r="R388" s="41" t="n">
        <v>0</v>
      </c>
      <c r="S388" s="41" t="n">
        <v>0</v>
      </c>
      <c r="T388" s="41" t="n">
        <v>0</v>
      </c>
      <c r="U388" s="41" t="n">
        <f aca="false">K388-P388</f>
        <v>-17846</v>
      </c>
      <c r="V388" s="41" t="n">
        <f aca="false">L388-Q388</f>
        <v>-3212.28</v>
      </c>
      <c r="W388" s="41" t="n">
        <f aca="false">M388-R388</f>
        <v>0</v>
      </c>
      <c r="X388" s="41" t="n">
        <f aca="false">N388-S388</f>
        <v>0</v>
      </c>
      <c r="Y388" s="41" t="n">
        <f aca="false">O388-T388</f>
        <v>0</v>
      </c>
      <c r="Z388" s="38" t="s">
        <v>370</v>
      </c>
      <c r="AA388" s="38" t="s">
        <v>241</v>
      </c>
      <c r="AB388" s="38" t="s">
        <v>369</v>
      </c>
      <c r="AC388" s="39" t="s">
        <v>243</v>
      </c>
    </row>
    <row r="389" customFormat="false" ht="15" hidden="false" customHeight="false" outlineLevel="0" collapsed="false">
      <c r="A389" s="38" t="s">
        <v>236</v>
      </c>
      <c r="B389" s="40" t="n">
        <v>43070</v>
      </c>
      <c r="C389" s="40" t="n">
        <v>43070</v>
      </c>
      <c r="D389" s="38" t="s">
        <v>237</v>
      </c>
      <c r="E389" s="39" t="s">
        <v>572</v>
      </c>
      <c r="F389" s="39" t="s">
        <v>573</v>
      </c>
      <c r="G389" s="38" t="s">
        <v>319</v>
      </c>
      <c r="H389" s="38" t="s">
        <v>241</v>
      </c>
      <c r="I389" s="41" t="n">
        <v>5</v>
      </c>
      <c r="J389" s="38" t="s">
        <v>369</v>
      </c>
      <c r="K389" s="39"/>
      <c r="L389" s="39"/>
      <c r="M389" s="39"/>
      <c r="N389" s="39"/>
      <c r="O389" s="39"/>
      <c r="P389" s="41" t="n">
        <v>262500</v>
      </c>
      <c r="Q389" s="41" t="n">
        <v>13125</v>
      </c>
      <c r="R389" s="41" t="n">
        <v>0</v>
      </c>
      <c r="S389" s="41" t="n">
        <v>0</v>
      </c>
      <c r="T389" s="41" t="n">
        <v>0</v>
      </c>
      <c r="U389" s="41" t="n">
        <f aca="false">K389-P389</f>
        <v>-262500</v>
      </c>
      <c r="V389" s="41" t="n">
        <f aca="false">L389-Q389</f>
        <v>-13125</v>
      </c>
      <c r="W389" s="41" t="n">
        <f aca="false">M389-R389</f>
        <v>0</v>
      </c>
      <c r="X389" s="41" t="n">
        <f aca="false">N389-S389</f>
        <v>0</v>
      </c>
      <c r="Y389" s="41" t="n">
        <f aca="false">O389-T389</f>
        <v>0</v>
      </c>
      <c r="Z389" s="38" t="s">
        <v>370</v>
      </c>
      <c r="AA389" s="38" t="s">
        <v>241</v>
      </c>
      <c r="AB389" s="38" t="s">
        <v>369</v>
      </c>
      <c r="AC389" s="39" t="s">
        <v>243</v>
      </c>
    </row>
    <row r="390" customFormat="false" ht="15" hidden="false" customHeight="false" outlineLevel="0" collapsed="false">
      <c r="A390" s="38" t="s">
        <v>236</v>
      </c>
      <c r="B390" s="40" t="n">
        <v>43070</v>
      </c>
      <c r="C390" s="40" t="n">
        <v>43070</v>
      </c>
      <c r="D390" s="38" t="s">
        <v>237</v>
      </c>
      <c r="E390" s="39" t="s">
        <v>548</v>
      </c>
      <c r="F390" s="39" t="s">
        <v>501</v>
      </c>
      <c r="G390" s="38" t="s">
        <v>319</v>
      </c>
      <c r="H390" s="38" t="s">
        <v>241</v>
      </c>
      <c r="I390" s="41" t="n">
        <v>18</v>
      </c>
      <c r="J390" s="38" t="s">
        <v>369</v>
      </c>
      <c r="K390" s="39"/>
      <c r="L390" s="39"/>
      <c r="M390" s="39"/>
      <c r="N390" s="39"/>
      <c r="O390" s="39"/>
      <c r="P390" s="41" t="n">
        <v>927764</v>
      </c>
      <c r="Q390" s="41" t="n">
        <v>166997.52</v>
      </c>
      <c r="R390" s="41" t="n">
        <v>0</v>
      </c>
      <c r="S390" s="41" t="n">
        <v>0</v>
      </c>
      <c r="T390" s="41" t="n">
        <v>0</v>
      </c>
      <c r="U390" s="41" t="n">
        <f aca="false">K390-P390</f>
        <v>-927764</v>
      </c>
      <c r="V390" s="41" t="n">
        <f aca="false">L390-Q390</f>
        <v>-166997.52</v>
      </c>
      <c r="W390" s="41" t="n">
        <f aca="false">M390-R390</f>
        <v>0</v>
      </c>
      <c r="X390" s="41" t="n">
        <f aca="false">N390-S390</f>
        <v>0</v>
      </c>
      <c r="Y390" s="41" t="n">
        <f aca="false">O390-T390</f>
        <v>0</v>
      </c>
      <c r="Z390" s="38" t="s">
        <v>370</v>
      </c>
      <c r="AA390" s="38" t="s">
        <v>241</v>
      </c>
      <c r="AB390" s="38" t="s">
        <v>369</v>
      </c>
      <c r="AC390" s="39" t="s">
        <v>243</v>
      </c>
    </row>
    <row r="391" customFormat="false" ht="15" hidden="false" customHeight="false" outlineLevel="0" collapsed="false">
      <c r="A391" s="38" t="s">
        <v>236</v>
      </c>
      <c r="B391" s="40" t="n">
        <v>43070</v>
      </c>
      <c r="C391" s="40" t="n">
        <v>43070</v>
      </c>
      <c r="D391" s="38" t="s">
        <v>237</v>
      </c>
      <c r="E391" s="39" t="s">
        <v>608</v>
      </c>
      <c r="F391" s="39" t="s">
        <v>609</v>
      </c>
      <c r="G391" s="38" t="s">
        <v>319</v>
      </c>
      <c r="H391" s="38" t="s">
        <v>241</v>
      </c>
      <c r="I391" s="41" t="n">
        <v>18</v>
      </c>
      <c r="J391" s="38" t="s">
        <v>369</v>
      </c>
      <c r="K391" s="39"/>
      <c r="L391" s="39"/>
      <c r="M391" s="39"/>
      <c r="N391" s="39"/>
      <c r="O391" s="39"/>
      <c r="P391" s="41" t="n">
        <v>510300</v>
      </c>
      <c r="Q391" s="41" t="n">
        <v>91854</v>
      </c>
      <c r="R391" s="41" t="n">
        <v>0</v>
      </c>
      <c r="S391" s="41" t="n">
        <v>0</v>
      </c>
      <c r="T391" s="41" t="n">
        <v>0</v>
      </c>
      <c r="U391" s="41" t="n">
        <f aca="false">K391-P391</f>
        <v>-510300</v>
      </c>
      <c r="V391" s="41" t="n">
        <f aca="false">L391-Q391</f>
        <v>-91854</v>
      </c>
      <c r="W391" s="41" t="n">
        <f aca="false">M391-R391</f>
        <v>0</v>
      </c>
      <c r="X391" s="41" t="n">
        <f aca="false">N391-S391</f>
        <v>0</v>
      </c>
      <c r="Y391" s="41" t="n">
        <f aca="false">O391-T391</f>
        <v>0</v>
      </c>
      <c r="Z391" s="38" t="s">
        <v>370</v>
      </c>
      <c r="AA391" s="38" t="s">
        <v>241</v>
      </c>
      <c r="AB391" s="38" t="s">
        <v>369</v>
      </c>
      <c r="AC391" s="39" t="s">
        <v>243</v>
      </c>
    </row>
    <row r="392" customFormat="false" ht="15" hidden="false" customHeight="false" outlineLevel="0" collapsed="false">
      <c r="A392" s="38" t="s">
        <v>236</v>
      </c>
      <c r="B392" s="40" t="n">
        <v>43070</v>
      </c>
      <c r="C392" s="40" t="n">
        <v>43070</v>
      </c>
      <c r="D392" s="38" t="s">
        <v>237</v>
      </c>
      <c r="E392" s="39" t="s">
        <v>421</v>
      </c>
      <c r="F392" s="39" t="s">
        <v>422</v>
      </c>
      <c r="G392" s="38" t="s">
        <v>319</v>
      </c>
      <c r="H392" s="38" t="s">
        <v>241</v>
      </c>
      <c r="I392" s="41" t="n">
        <v>18</v>
      </c>
      <c r="J392" s="38" t="s">
        <v>369</v>
      </c>
      <c r="K392" s="39"/>
      <c r="L392" s="39"/>
      <c r="M392" s="39"/>
      <c r="N392" s="39"/>
      <c r="O392" s="39"/>
      <c r="P392" s="41" t="n">
        <v>255150</v>
      </c>
      <c r="Q392" s="41" t="n">
        <v>45927</v>
      </c>
      <c r="R392" s="41" t="n">
        <v>0</v>
      </c>
      <c r="S392" s="41" t="n">
        <v>0</v>
      </c>
      <c r="T392" s="41" t="n">
        <v>0</v>
      </c>
      <c r="U392" s="41" t="n">
        <f aca="false">K392-P392</f>
        <v>-255150</v>
      </c>
      <c r="V392" s="41" t="n">
        <f aca="false">L392-Q392</f>
        <v>-45927</v>
      </c>
      <c r="W392" s="41" t="n">
        <f aca="false">M392-R392</f>
        <v>0</v>
      </c>
      <c r="X392" s="41" t="n">
        <f aca="false">N392-S392</f>
        <v>0</v>
      </c>
      <c r="Y392" s="41" t="n">
        <f aca="false">O392-T392</f>
        <v>0</v>
      </c>
      <c r="Z392" s="38" t="s">
        <v>370</v>
      </c>
      <c r="AA392" s="38" t="s">
        <v>241</v>
      </c>
      <c r="AB392" s="38" t="s">
        <v>369</v>
      </c>
      <c r="AC392" s="39" t="s">
        <v>243</v>
      </c>
    </row>
    <row r="393" customFormat="false" ht="15" hidden="false" customHeight="false" outlineLevel="0" collapsed="false">
      <c r="A393" s="38" t="s">
        <v>236</v>
      </c>
      <c r="B393" s="40" t="n">
        <v>43070</v>
      </c>
      <c r="C393" s="40" t="n">
        <v>43070</v>
      </c>
      <c r="D393" s="38" t="s">
        <v>237</v>
      </c>
      <c r="E393" s="39" t="s">
        <v>468</v>
      </c>
      <c r="F393" s="39" t="s">
        <v>469</v>
      </c>
      <c r="G393" s="38" t="s">
        <v>610</v>
      </c>
      <c r="H393" s="38" t="s">
        <v>241</v>
      </c>
      <c r="I393" s="41" t="n">
        <v>18</v>
      </c>
      <c r="J393" s="38" t="s">
        <v>369</v>
      </c>
      <c r="K393" s="39"/>
      <c r="L393" s="39"/>
      <c r="M393" s="39"/>
      <c r="N393" s="39"/>
      <c r="O393" s="39"/>
      <c r="P393" s="41" t="n">
        <v>716212.5</v>
      </c>
      <c r="Q393" s="41" t="n">
        <v>128918.25</v>
      </c>
      <c r="R393" s="41" t="n">
        <v>0</v>
      </c>
      <c r="S393" s="41" t="n">
        <v>0</v>
      </c>
      <c r="T393" s="41" t="n">
        <v>0</v>
      </c>
      <c r="U393" s="41" t="n">
        <f aca="false">K393-P393</f>
        <v>-716212.5</v>
      </c>
      <c r="V393" s="41" t="n">
        <f aca="false">L393-Q393</f>
        <v>-128918.25</v>
      </c>
      <c r="W393" s="41" t="n">
        <f aca="false">M393-R393</f>
        <v>0</v>
      </c>
      <c r="X393" s="41" t="n">
        <f aca="false">N393-S393</f>
        <v>0</v>
      </c>
      <c r="Y393" s="41" t="n">
        <f aca="false">O393-T393</f>
        <v>0</v>
      </c>
      <c r="Z393" s="38" t="s">
        <v>370</v>
      </c>
      <c r="AA393" s="38" t="s">
        <v>241</v>
      </c>
      <c r="AB393" s="38" t="s">
        <v>369</v>
      </c>
      <c r="AC393" s="39" t="s">
        <v>243</v>
      </c>
    </row>
    <row r="394" customFormat="false" ht="15" hidden="false" customHeight="false" outlineLevel="0" collapsed="false">
      <c r="A394" s="38" t="s">
        <v>236</v>
      </c>
      <c r="B394" s="40" t="n">
        <v>43070</v>
      </c>
      <c r="C394" s="40" t="n">
        <v>43070</v>
      </c>
      <c r="D394" s="38" t="s">
        <v>237</v>
      </c>
      <c r="E394" s="39" t="s">
        <v>468</v>
      </c>
      <c r="F394" s="39" t="s">
        <v>469</v>
      </c>
      <c r="G394" s="38" t="s">
        <v>611</v>
      </c>
      <c r="H394" s="38" t="s">
        <v>241</v>
      </c>
      <c r="I394" s="41" t="n">
        <v>18</v>
      </c>
      <c r="J394" s="38" t="s">
        <v>369</v>
      </c>
      <c r="K394" s="39"/>
      <c r="L394" s="39"/>
      <c r="M394" s="39"/>
      <c r="N394" s="39"/>
      <c r="O394" s="39"/>
      <c r="P394" s="41" t="n">
        <v>1902233.8</v>
      </c>
      <c r="Q394" s="41" t="n">
        <v>0</v>
      </c>
      <c r="R394" s="41" t="n">
        <v>171201.05</v>
      </c>
      <c r="S394" s="41" t="n">
        <v>171201.05</v>
      </c>
      <c r="T394" s="41" t="n">
        <v>0</v>
      </c>
      <c r="U394" s="41" t="n">
        <f aca="false">K394-P394</f>
        <v>-1902233.8</v>
      </c>
      <c r="V394" s="41" t="n">
        <f aca="false">L394-Q394</f>
        <v>0</v>
      </c>
      <c r="W394" s="41" t="n">
        <f aca="false">M394-R394</f>
        <v>-171201.05</v>
      </c>
      <c r="X394" s="41" t="n">
        <f aca="false">N394-S394</f>
        <v>-171201.05</v>
      </c>
      <c r="Y394" s="41" t="n">
        <f aca="false">O394-T394</f>
        <v>0</v>
      </c>
      <c r="Z394" s="38" t="s">
        <v>370</v>
      </c>
      <c r="AA394" s="38" t="s">
        <v>241</v>
      </c>
      <c r="AB394" s="38" t="s">
        <v>369</v>
      </c>
      <c r="AC394" s="39" t="s">
        <v>243</v>
      </c>
    </row>
    <row r="395" customFormat="false" ht="15" hidden="false" customHeight="false" outlineLevel="0" collapsed="false">
      <c r="A395" s="38" t="s">
        <v>236</v>
      </c>
      <c r="B395" s="40" t="n">
        <v>43070</v>
      </c>
      <c r="C395" s="40" t="n">
        <v>43070</v>
      </c>
      <c r="D395" s="38" t="s">
        <v>237</v>
      </c>
      <c r="E395" s="39" t="s">
        <v>468</v>
      </c>
      <c r="F395" s="39" t="s">
        <v>469</v>
      </c>
      <c r="G395" s="38" t="s">
        <v>612</v>
      </c>
      <c r="H395" s="38" t="s">
        <v>241</v>
      </c>
      <c r="I395" s="41" t="n">
        <v>18</v>
      </c>
      <c r="J395" s="38" t="s">
        <v>369</v>
      </c>
      <c r="K395" s="39"/>
      <c r="L395" s="39"/>
      <c r="M395" s="39"/>
      <c r="N395" s="39"/>
      <c r="O395" s="39"/>
      <c r="P395" s="41" t="n">
        <v>183270.6</v>
      </c>
      <c r="Q395" s="41" t="n">
        <v>32988.71</v>
      </c>
      <c r="R395" s="41" t="n">
        <v>0</v>
      </c>
      <c r="S395" s="41" t="n">
        <v>0</v>
      </c>
      <c r="T395" s="41" t="n">
        <v>0</v>
      </c>
      <c r="U395" s="41" t="n">
        <f aca="false">K395-P395</f>
        <v>-183270.6</v>
      </c>
      <c r="V395" s="41" t="n">
        <f aca="false">L395-Q395</f>
        <v>-32988.71</v>
      </c>
      <c r="W395" s="41" t="n">
        <f aca="false">M395-R395</f>
        <v>0</v>
      </c>
      <c r="X395" s="41" t="n">
        <f aca="false">N395-S395</f>
        <v>0</v>
      </c>
      <c r="Y395" s="41" t="n">
        <f aca="false">O395-T395</f>
        <v>0</v>
      </c>
      <c r="Z395" s="38" t="s">
        <v>370</v>
      </c>
      <c r="AA395" s="38" t="s">
        <v>241</v>
      </c>
      <c r="AB395" s="38" t="s">
        <v>369</v>
      </c>
      <c r="AC395" s="39" t="s">
        <v>243</v>
      </c>
    </row>
    <row r="396" customFormat="false" ht="15" hidden="false" customHeight="false" outlineLevel="0" collapsed="false">
      <c r="A396" s="38" t="s">
        <v>236</v>
      </c>
      <c r="B396" s="40" t="n">
        <v>43070</v>
      </c>
      <c r="C396" s="40" t="n">
        <v>43070</v>
      </c>
      <c r="D396" s="38" t="s">
        <v>237</v>
      </c>
      <c r="E396" s="39" t="s">
        <v>468</v>
      </c>
      <c r="F396" s="39" t="s">
        <v>469</v>
      </c>
      <c r="G396" s="38" t="s">
        <v>263</v>
      </c>
      <c r="H396" s="38" t="s">
        <v>241</v>
      </c>
      <c r="I396" s="41" t="n">
        <v>18</v>
      </c>
      <c r="J396" s="38" t="s">
        <v>369</v>
      </c>
      <c r="K396" s="39"/>
      <c r="L396" s="39"/>
      <c r="M396" s="39"/>
      <c r="N396" s="39"/>
      <c r="O396" s="39"/>
      <c r="P396" s="41" t="n">
        <v>9406024.2</v>
      </c>
      <c r="Q396" s="41" t="n">
        <v>1693084.36</v>
      </c>
      <c r="R396" s="41" t="n">
        <v>0</v>
      </c>
      <c r="S396" s="41" t="n">
        <v>0</v>
      </c>
      <c r="T396" s="41" t="n">
        <v>0</v>
      </c>
      <c r="U396" s="41" t="n">
        <f aca="false">K396-P396</f>
        <v>-9406024.2</v>
      </c>
      <c r="V396" s="41" t="n">
        <f aca="false">L396-Q396</f>
        <v>-1693084.36</v>
      </c>
      <c r="W396" s="41" t="n">
        <f aca="false">M396-R396</f>
        <v>0</v>
      </c>
      <c r="X396" s="41" t="n">
        <f aca="false">N396-S396</f>
        <v>0</v>
      </c>
      <c r="Y396" s="41" t="n">
        <f aca="false">O396-T396</f>
        <v>0</v>
      </c>
      <c r="Z396" s="38" t="s">
        <v>370</v>
      </c>
      <c r="AA396" s="38" t="s">
        <v>241</v>
      </c>
      <c r="AB396" s="38" t="s">
        <v>369</v>
      </c>
      <c r="AC396" s="39" t="s">
        <v>243</v>
      </c>
    </row>
    <row r="397" customFormat="false" ht="15" hidden="false" customHeight="false" outlineLevel="0" collapsed="false">
      <c r="A397" s="38" t="s">
        <v>236</v>
      </c>
      <c r="B397" s="40" t="n">
        <v>43070</v>
      </c>
      <c r="C397" s="40" t="n">
        <v>43070</v>
      </c>
      <c r="D397" s="38" t="s">
        <v>237</v>
      </c>
      <c r="E397" s="39" t="s">
        <v>468</v>
      </c>
      <c r="F397" s="39" t="s">
        <v>469</v>
      </c>
      <c r="G397" s="38" t="s">
        <v>296</v>
      </c>
      <c r="H397" s="38" t="s">
        <v>241</v>
      </c>
      <c r="I397" s="41" t="n">
        <v>18</v>
      </c>
      <c r="J397" s="38" t="s">
        <v>369</v>
      </c>
      <c r="K397" s="39"/>
      <c r="L397" s="39"/>
      <c r="M397" s="39"/>
      <c r="N397" s="39"/>
      <c r="O397" s="39"/>
      <c r="P397" s="41" t="n">
        <v>171830</v>
      </c>
      <c r="Q397" s="41" t="n">
        <v>30929.4</v>
      </c>
      <c r="R397" s="41" t="n">
        <v>0</v>
      </c>
      <c r="S397" s="41" t="n">
        <v>0</v>
      </c>
      <c r="T397" s="41" t="n">
        <v>0</v>
      </c>
      <c r="U397" s="41" t="n">
        <f aca="false">K397-P397</f>
        <v>-171830</v>
      </c>
      <c r="V397" s="41" t="n">
        <f aca="false">L397-Q397</f>
        <v>-30929.4</v>
      </c>
      <c r="W397" s="41" t="n">
        <f aca="false">M397-R397</f>
        <v>0</v>
      </c>
      <c r="X397" s="41" t="n">
        <f aca="false">N397-S397</f>
        <v>0</v>
      </c>
      <c r="Y397" s="41" t="n">
        <f aca="false">O397-T397</f>
        <v>0</v>
      </c>
      <c r="Z397" s="38" t="s">
        <v>370</v>
      </c>
      <c r="AA397" s="38" t="s">
        <v>241</v>
      </c>
      <c r="AB397" s="38" t="s">
        <v>369</v>
      </c>
      <c r="AC397" s="39" t="s">
        <v>243</v>
      </c>
    </row>
    <row r="398" customFormat="false" ht="15" hidden="false" customHeight="false" outlineLevel="0" collapsed="false">
      <c r="A398" s="38" t="s">
        <v>236</v>
      </c>
      <c r="B398" s="40" t="n">
        <v>43070</v>
      </c>
      <c r="C398" s="40" t="n">
        <v>43070</v>
      </c>
      <c r="D398" s="38" t="s">
        <v>237</v>
      </c>
      <c r="E398" s="39" t="s">
        <v>468</v>
      </c>
      <c r="F398" s="39" t="s">
        <v>469</v>
      </c>
      <c r="G398" s="38" t="s">
        <v>613</v>
      </c>
      <c r="H398" s="38" t="s">
        <v>241</v>
      </c>
      <c r="I398" s="41" t="n">
        <v>18</v>
      </c>
      <c r="J398" s="38" t="s">
        <v>369</v>
      </c>
      <c r="K398" s="39"/>
      <c r="L398" s="39"/>
      <c r="M398" s="39"/>
      <c r="N398" s="39"/>
      <c r="O398" s="39"/>
      <c r="P398" s="41" t="n">
        <v>144550</v>
      </c>
      <c r="Q398" s="41" t="n">
        <v>26019</v>
      </c>
      <c r="R398" s="41" t="n">
        <v>0</v>
      </c>
      <c r="S398" s="41" t="n">
        <v>0</v>
      </c>
      <c r="T398" s="41" t="n">
        <v>0</v>
      </c>
      <c r="U398" s="41" t="n">
        <f aca="false">K398-P398</f>
        <v>-144550</v>
      </c>
      <c r="V398" s="41" t="n">
        <f aca="false">L398-Q398</f>
        <v>-26019</v>
      </c>
      <c r="W398" s="41" t="n">
        <f aca="false">M398-R398</f>
        <v>0</v>
      </c>
      <c r="X398" s="41" t="n">
        <f aca="false">N398-S398</f>
        <v>0</v>
      </c>
      <c r="Y398" s="41" t="n">
        <f aca="false">O398-T398</f>
        <v>0</v>
      </c>
      <c r="Z398" s="38" t="s">
        <v>370</v>
      </c>
      <c r="AA398" s="38" t="s">
        <v>241</v>
      </c>
      <c r="AB398" s="38" t="s">
        <v>369</v>
      </c>
      <c r="AC398" s="39" t="s">
        <v>243</v>
      </c>
    </row>
    <row r="399" customFormat="false" ht="15" hidden="false" customHeight="false" outlineLevel="0" collapsed="false">
      <c r="A399" s="38" t="s">
        <v>236</v>
      </c>
      <c r="B399" s="40" t="n">
        <v>43070</v>
      </c>
      <c r="C399" s="40" t="n">
        <v>43070</v>
      </c>
      <c r="D399" s="38" t="s">
        <v>237</v>
      </c>
      <c r="E399" s="39" t="s">
        <v>468</v>
      </c>
      <c r="F399" s="39" t="s">
        <v>469</v>
      </c>
      <c r="G399" s="38" t="s">
        <v>319</v>
      </c>
      <c r="H399" s="38" t="s">
        <v>241</v>
      </c>
      <c r="I399" s="41" t="n">
        <v>18</v>
      </c>
      <c r="J399" s="38" t="s">
        <v>369</v>
      </c>
      <c r="K399" s="39"/>
      <c r="L399" s="39"/>
      <c r="M399" s="39"/>
      <c r="N399" s="39"/>
      <c r="O399" s="39"/>
      <c r="P399" s="41" t="n">
        <v>4519472.9</v>
      </c>
      <c r="Q399" s="41" t="n">
        <v>813505.13</v>
      </c>
      <c r="R399" s="41" t="n">
        <v>0</v>
      </c>
      <c r="S399" s="41" t="n">
        <v>0</v>
      </c>
      <c r="T399" s="41" t="n">
        <v>0</v>
      </c>
      <c r="U399" s="41" t="n">
        <f aca="false">K399-P399</f>
        <v>-4519472.9</v>
      </c>
      <c r="V399" s="41" t="n">
        <f aca="false">L399-Q399</f>
        <v>-813505.13</v>
      </c>
      <c r="W399" s="41" t="n">
        <f aca="false">M399-R399</f>
        <v>0</v>
      </c>
      <c r="X399" s="41" t="n">
        <f aca="false">N399-S399</f>
        <v>0</v>
      </c>
      <c r="Y399" s="41" t="n">
        <f aca="false">O399-T399</f>
        <v>0</v>
      </c>
      <c r="Z399" s="38" t="s">
        <v>370</v>
      </c>
      <c r="AA399" s="38" t="s">
        <v>241</v>
      </c>
      <c r="AB399" s="38" t="s">
        <v>369</v>
      </c>
      <c r="AC399" s="39" t="s">
        <v>243</v>
      </c>
    </row>
    <row r="400" customFormat="false" ht="15" hidden="false" customHeight="false" outlineLevel="0" collapsed="false">
      <c r="A400" s="38" t="s">
        <v>236</v>
      </c>
      <c r="B400" s="40" t="n">
        <v>43070</v>
      </c>
      <c r="C400" s="40" t="n">
        <v>43070</v>
      </c>
      <c r="D400" s="38" t="s">
        <v>237</v>
      </c>
      <c r="E400" s="39" t="s">
        <v>468</v>
      </c>
      <c r="F400" s="39" t="s">
        <v>469</v>
      </c>
      <c r="G400" s="38" t="s">
        <v>270</v>
      </c>
      <c r="H400" s="38" t="s">
        <v>241</v>
      </c>
      <c r="I400" s="41" t="n">
        <v>18</v>
      </c>
      <c r="J400" s="38" t="s">
        <v>369</v>
      </c>
      <c r="K400" s="39"/>
      <c r="L400" s="39"/>
      <c r="M400" s="39"/>
      <c r="N400" s="39"/>
      <c r="O400" s="39"/>
      <c r="P400" s="41" t="n">
        <v>3555636.88</v>
      </c>
      <c r="Q400" s="41" t="n">
        <v>640014.64</v>
      </c>
      <c r="R400" s="41" t="n">
        <v>0</v>
      </c>
      <c r="S400" s="41" t="n">
        <v>0</v>
      </c>
      <c r="T400" s="41" t="n">
        <v>0</v>
      </c>
      <c r="U400" s="41" t="n">
        <f aca="false">K400-P400</f>
        <v>-3555636.88</v>
      </c>
      <c r="V400" s="41" t="n">
        <f aca="false">L400-Q400</f>
        <v>-640014.64</v>
      </c>
      <c r="W400" s="41" t="n">
        <f aca="false">M400-R400</f>
        <v>0</v>
      </c>
      <c r="X400" s="41" t="n">
        <f aca="false">N400-S400</f>
        <v>0</v>
      </c>
      <c r="Y400" s="41" t="n">
        <f aca="false">O400-T400</f>
        <v>0</v>
      </c>
      <c r="Z400" s="38" t="s">
        <v>370</v>
      </c>
      <c r="AA400" s="38" t="s">
        <v>241</v>
      </c>
      <c r="AB400" s="38" t="s">
        <v>369</v>
      </c>
      <c r="AC400" s="39" t="s">
        <v>243</v>
      </c>
    </row>
    <row r="401" customFormat="false" ht="15" hidden="false" customHeight="false" outlineLevel="0" collapsed="false">
      <c r="A401" s="38" t="s">
        <v>236</v>
      </c>
      <c r="B401" s="40" t="n">
        <v>43070</v>
      </c>
      <c r="C401" s="40" t="n">
        <v>43070</v>
      </c>
      <c r="D401" s="38" t="s">
        <v>237</v>
      </c>
      <c r="E401" s="39" t="s">
        <v>468</v>
      </c>
      <c r="F401" s="39" t="s">
        <v>469</v>
      </c>
      <c r="G401" s="38" t="s">
        <v>246</v>
      </c>
      <c r="H401" s="38" t="s">
        <v>241</v>
      </c>
      <c r="I401" s="41" t="n">
        <v>18</v>
      </c>
      <c r="J401" s="38" t="s">
        <v>369</v>
      </c>
      <c r="K401" s="39"/>
      <c r="L401" s="39"/>
      <c r="M401" s="39"/>
      <c r="N401" s="39"/>
      <c r="O401" s="39"/>
      <c r="P401" s="41" t="n">
        <v>600800</v>
      </c>
      <c r="Q401" s="41" t="n">
        <v>108144</v>
      </c>
      <c r="R401" s="41" t="n">
        <v>0</v>
      </c>
      <c r="S401" s="41" t="n">
        <v>0</v>
      </c>
      <c r="T401" s="41" t="n">
        <v>0</v>
      </c>
      <c r="U401" s="41" t="n">
        <f aca="false">K401-P401</f>
        <v>-600800</v>
      </c>
      <c r="V401" s="41" t="n">
        <f aca="false">L401-Q401</f>
        <v>-108144</v>
      </c>
      <c r="W401" s="41" t="n">
        <f aca="false">M401-R401</f>
        <v>0</v>
      </c>
      <c r="X401" s="41" t="n">
        <f aca="false">N401-S401</f>
        <v>0</v>
      </c>
      <c r="Y401" s="41" t="n">
        <f aca="false">O401-T401</f>
        <v>0</v>
      </c>
      <c r="Z401" s="38" t="s">
        <v>370</v>
      </c>
      <c r="AA401" s="38" t="s">
        <v>241</v>
      </c>
      <c r="AB401" s="38" t="s">
        <v>369</v>
      </c>
      <c r="AC401" s="39" t="s">
        <v>243</v>
      </c>
    </row>
    <row r="402" customFormat="false" ht="15" hidden="false" customHeight="false" outlineLevel="0" collapsed="false">
      <c r="A402" s="38" t="s">
        <v>236</v>
      </c>
      <c r="B402" s="40" t="n">
        <v>43070</v>
      </c>
      <c r="C402" s="40" t="n">
        <v>43070</v>
      </c>
      <c r="D402" s="38" t="s">
        <v>237</v>
      </c>
      <c r="E402" s="39" t="s">
        <v>468</v>
      </c>
      <c r="F402" s="39" t="s">
        <v>469</v>
      </c>
      <c r="G402" s="38" t="s">
        <v>307</v>
      </c>
      <c r="H402" s="38" t="s">
        <v>241</v>
      </c>
      <c r="I402" s="41" t="n">
        <v>18</v>
      </c>
      <c r="J402" s="38" t="s">
        <v>369</v>
      </c>
      <c r="K402" s="39"/>
      <c r="L402" s="39"/>
      <c r="M402" s="39"/>
      <c r="N402" s="39"/>
      <c r="O402" s="39"/>
      <c r="P402" s="41" t="n">
        <v>44793</v>
      </c>
      <c r="Q402" s="41" t="n">
        <v>8062.74</v>
      </c>
      <c r="R402" s="41" t="n">
        <v>0</v>
      </c>
      <c r="S402" s="41" t="n">
        <v>0</v>
      </c>
      <c r="T402" s="41" t="n">
        <v>0</v>
      </c>
      <c r="U402" s="41" t="n">
        <f aca="false">K402-P402</f>
        <v>-44793</v>
      </c>
      <c r="V402" s="41" t="n">
        <f aca="false">L402-Q402</f>
        <v>-8062.74</v>
      </c>
      <c r="W402" s="41" t="n">
        <f aca="false">M402-R402</f>
        <v>0</v>
      </c>
      <c r="X402" s="41" t="n">
        <f aca="false">N402-S402</f>
        <v>0</v>
      </c>
      <c r="Y402" s="41" t="n">
        <f aca="false">O402-T402</f>
        <v>0</v>
      </c>
      <c r="Z402" s="38" t="s">
        <v>370</v>
      </c>
      <c r="AA402" s="38" t="s">
        <v>241</v>
      </c>
      <c r="AB402" s="38" t="s">
        <v>369</v>
      </c>
      <c r="AC402" s="39" t="s">
        <v>243</v>
      </c>
    </row>
    <row r="403" customFormat="false" ht="15" hidden="false" customHeight="false" outlineLevel="0" collapsed="false">
      <c r="A403" s="38" t="s">
        <v>236</v>
      </c>
      <c r="B403" s="40" t="n">
        <v>43070</v>
      </c>
      <c r="C403" s="40" t="n">
        <v>43070</v>
      </c>
      <c r="D403" s="38" t="s">
        <v>237</v>
      </c>
      <c r="E403" s="39" t="s">
        <v>468</v>
      </c>
      <c r="F403" s="39" t="s">
        <v>469</v>
      </c>
      <c r="G403" s="38" t="s">
        <v>280</v>
      </c>
      <c r="H403" s="38" t="s">
        <v>241</v>
      </c>
      <c r="I403" s="41" t="n">
        <v>18</v>
      </c>
      <c r="J403" s="38" t="s">
        <v>369</v>
      </c>
      <c r="K403" s="39"/>
      <c r="L403" s="39"/>
      <c r="M403" s="39"/>
      <c r="N403" s="39"/>
      <c r="O403" s="39"/>
      <c r="P403" s="41" t="n">
        <v>164340</v>
      </c>
      <c r="Q403" s="41" t="n">
        <v>29581.2</v>
      </c>
      <c r="R403" s="41" t="n">
        <v>0</v>
      </c>
      <c r="S403" s="41" t="n">
        <v>0</v>
      </c>
      <c r="T403" s="41" t="n">
        <v>0</v>
      </c>
      <c r="U403" s="41" t="n">
        <f aca="false">K403-P403</f>
        <v>-164340</v>
      </c>
      <c r="V403" s="41" t="n">
        <f aca="false">L403-Q403</f>
        <v>-29581.2</v>
      </c>
      <c r="W403" s="41" t="n">
        <f aca="false">M403-R403</f>
        <v>0</v>
      </c>
      <c r="X403" s="41" t="n">
        <f aca="false">N403-S403</f>
        <v>0</v>
      </c>
      <c r="Y403" s="41" t="n">
        <f aca="false">O403-T403</f>
        <v>0</v>
      </c>
      <c r="Z403" s="38" t="s">
        <v>370</v>
      </c>
      <c r="AA403" s="38" t="s">
        <v>241</v>
      </c>
      <c r="AB403" s="38" t="s">
        <v>369</v>
      </c>
      <c r="AC403" s="39" t="s">
        <v>243</v>
      </c>
    </row>
    <row r="404" customFormat="false" ht="15" hidden="false" customHeight="false" outlineLevel="0" collapsed="false">
      <c r="A404" s="38" t="s">
        <v>236</v>
      </c>
      <c r="B404" s="40" t="n">
        <v>43070</v>
      </c>
      <c r="C404" s="40" t="n">
        <v>43070</v>
      </c>
      <c r="D404" s="38" t="s">
        <v>237</v>
      </c>
      <c r="E404" s="39" t="s">
        <v>468</v>
      </c>
      <c r="F404" s="39" t="s">
        <v>469</v>
      </c>
      <c r="G404" s="38" t="s">
        <v>614</v>
      </c>
      <c r="H404" s="38" t="s">
        <v>241</v>
      </c>
      <c r="I404" s="41" t="n">
        <v>18</v>
      </c>
      <c r="J404" s="38" t="s">
        <v>369</v>
      </c>
      <c r="K404" s="39"/>
      <c r="L404" s="39"/>
      <c r="M404" s="39"/>
      <c r="N404" s="39"/>
      <c r="O404" s="39"/>
      <c r="P404" s="41" t="n">
        <v>380250</v>
      </c>
      <c r="Q404" s="41" t="n">
        <v>68445</v>
      </c>
      <c r="R404" s="41" t="n">
        <v>0</v>
      </c>
      <c r="S404" s="41" t="n">
        <v>0</v>
      </c>
      <c r="T404" s="41" t="n">
        <v>0</v>
      </c>
      <c r="U404" s="41" t="n">
        <f aca="false">K404-P404</f>
        <v>-380250</v>
      </c>
      <c r="V404" s="41" t="n">
        <f aca="false">L404-Q404</f>
        <v>-68445</v>
      </c>
      <c r="W404" s="41" t="n">
        <f aca="false">M404-R404</f>
        <v>0</v>
      </c>
      <c r="X404" s="41" t="n">
        <f aca="false">N404-S404</f>
        <v>0</v>
      </c>
      <c r="Y404" s="41" t="n">
        <f aca="false">O404-T404</f>
        <v>0</v>
      </c>
      <c r="Z404" s="38" t="s">
        <v>370</v>
      </c>
      <c r="AA404" s="38" t="s">
        <v>241</v>
      </c>
      <c r="AB404" s="38" t="s">
        <v>369</v>
      </c>
      <c r="AC404" s="39" t="s">
        <v>243</v>
      </c>
    </row>
    <row r="405" customFormat="false" ht="15" hidden="false" customHeight="false" outlineLevel="0" collapsed="false">
      <c r="A405" s="38" t="s">
        <v>236</v>
      </c>
      <c r="B405" s="40" t="n">
        <v>43070</v>
      </c>
      <c r="C405" s="40" t="n">
        <v>43070</v>
      </c>
      <c r="D405" s="38" t="s">
        <v>237</v>
      </c>
      <c r="E405" s="39" t="s">
        <v>471</v>
      </c>
      <c r="F405" s="39" t="s">
        <v>472</v>
      </c>
      <c r="G405" s="38" t="s">
        <v>319</v>
      </c>
      <c r="H405" s="38" t="s">
        <v>241</v>
      </c>
      <c r="I405" s="41" t="n">
        <v>18</v>
      </c>
      <c r="J405" s="38" t="s">
        <v>369</v>
      </c>
      <c r="K405" s="39"/>
      <c r="L405" s="39"/>
      <c r="M405" s="39"/>
      <c r="N405" s="39"/>
      <c r="O405" s="39"/>
      <c r="P405" s="41" t="n">
        <v>8250</v>
      </c>
      <c r="Q405" s="41" t="n">
        <v>1485</v>
      </c>
      <c r="R405" s="41" t="n">
        <v>0</v>
      </c>
      <c r="S405" s="41" t="n">
        <v>0</v>
      </c>
      <c r="T405" s="41" t="n">
        <v>0</v>
      </c>
      <c r="U405" s="41" t="n">
        <f aca="false">K405-P405</f>
        <v>-8250</v>
      </c>
      <c r="V405" s="41" t="n">
        <f aca="false">L405-Q405</f>
        <v>-1485</v>
      </c>
      <c r="W405" s="41" t="n">
        <f aca="false">M405-R405</f>
        <v>0</v>
      </c>
      <c r="X405" s="41" t="n">
        <f aca="false">N405-S405</f>
        <v>0</v>
      </c>
      <c r="Y405" s="41" t="n">
        <f aca="false">O405-T405</f>
        <v>0</v>
      </c>
      <c r="Z405" s="38" t="s">
        <v>370</v>
      </c>
      <c r="AA405" s="38" t="s">
        <v>241</v>
      </c>
      <c r="AB405" s="38" t="s">
        <v>369</v>
      </c>
      <c r="AC405" s="39" t="s">
        <v>243</v>
      </c>
    </row>
    <row r="406" customFormat="false" ht="15" hidden="false" customHeight="false" outlineLevel="0" collapsed="false">
      <c r="A406" s="38" t="s">
        <v>236</v>
      </c>
      <c r="B406" s="40" t="n">
        <v>43070</v>
      </c>
      <c r="C406" s="40" t="n">
        <v>43070</v>
      </c>
      <c r="D406" s="38" t="s">
        <v>237</v>
      </c>
      <c r="E406" s="39" t="s">
        <v>583</v>
      </c>
      <c r="F406" s="39" t="s">
        <v>584</v>
      </c>
      <c r="G406" s="38" t="s">
        <v>319</v>
      </c>
      <c r="H406" s="38" t="s">
        <v>241</v>
      </c>
      <c r="I406" s="41" t="n">
        <v>12</v>
      </c>
      <c r="J406" s="38" t="s">
        <v>369</v>
      </c>
      <c r="K406" s="39"/>
      <c r="L406" s="39"/>
      <c r="M406" s="39"/>
      <c r="N406" s="39"/>
      <c r="O406" s="39"/>
      <c r="P406" s="41" t="n">
        <v>52250</v>
      </c>
      <c r="Q406" s="41" t="n">
        <v>6270</v>
      </c>
      <c r="R406" s="41" t="n">
        <v>0</v>
      </c>
      <c r="S406" s="41" t="n">
        <v>0</v>
      </c>
      <c r="T406" s="41" t="n">
        <v>0</v>
      </c>
      <c r="U406" s="41" t="n">
        <f aca="false">K406-P406</f>
        <v>-52250</v>
      </c>
      <c r="V406" s="41" t="n">
        <f aca="false">L406-Q406</f>
        <v>-6270</v>
      </c>
      <c r="W406" s="41" t="n">
        <f aca="false">M406-R406</f>
        <v>0</v>
      </c>
      <c r="X406" s="41" t="n">
        <f aca="false">N406-S406</f>
        <v>0</v>
      </c>
      <c r="Y406" s="41" t="n">
        <f aca="false">O406-T406</f>
        <v>0</v>
      </c>
      <c r="Z406" s="38" t="s">
        <v>370</v>
      </c>
      <c r="AA406" s="38" t="s">
        <v>241</v>
      </c>
      <c r="AB406" s="38" t="s">
        <v>369</v>
      </c>
      <c r="AC406" s="39" t="s">
        <v>243</v>
      </c>
    </row>
    <row r="407" customFormat="false" ht="15" hidden="false" customHeight="false" outlineLevel="0" collapsed="false">
      <c r="A407" s="38" t="s">
        <v>236</v>
      </c>
      <c r="B407" s="40" t="n">
        <v>43070</v>
      </c>
      <c r="C407" s="40" t="n">
        <v>43070</v>
      </c>
      <c r="D407" s="38" t="s">
        <v>237</v>
      </c>
      <c r="E407" s="39" t="s">
        <v>615</v>
      </c>
      <c r="F407" s="39" t="s">
        <v>347</v>
      </c>
      <c r="G407" s="38" t="s">
        <v>319</v>
      </c>
      <c r="H407" s="38" t="s">
        <v>241</v>
      </c>
      <c r="I407" s="41" t="n">
        <v>18</v>
      </c>
      <c r="J407" s="38" t="s">
        <v>369</v>
      </c>
      <c r="K407" s="39"/>
      <c r="L407" s="39"/>
      <c r="M407" s="39"/>
      <c r="N407" s="39"/>
      <c r="O407" s="39"/>
      <c r="P407" s="41" t="n">
        <v>6849</v>
      </c>
      <c r="Q407" s="41" t="n">
        <v>1232.82</v>
      </c>
      <c r="R407" s="41" t="n">
        <v>0</v>
      </c>
      <c r="S407" s="41" t="n">
        <v>0</v>
      </c>
      <c r="T407" s="41" t="n">
        <v>0</v>
      </c>
      <c r="U407" s="41" t="n">
        <f aca="false">K407-P407</f>
        <v>-6849</v>
      </c>
      <c r="V407" s="41" t="n">
        <f aca="false">L407-Q407</f>
        <v>-1232.82</v>
      </c>
      <c r="W407" s="41" t="n">
        <f aca="false">M407-R407</f>
        <v>0</v>
      </c>
      <c r="X407" s="41" t="n">
        <f aca="false">N407-S407</f>
        <v>0</v>
      </c>
      <c r="Y407" s="41" t="n">
        <f aca="false">O407-T407</f>
        <v>0</v>
      </c>
      <c r="Z407" s="38" t="s">
        <v>370</v>
      </c>
      <c r="AA407" s="38" t="s">
        <v>241</v>
      </c>
      <c r="AB407" s="38" t="s">
        <v>369</v>
      </c>
      <c r="AC407" s="39" t="s">
        <v>243</v>
      </c>
    </row>
    <row r="408" customFormat="false" ht="15" hidden="false" customHeight="false" outlineLevel="0" collapsed="false">
      <c r="A408" s="38" t="s">
        <v>236</v>
      </c>
      <c r="B408" s="40" t="n">
        <v>43070</v>
      </c>
      <c r="C408" s="40" t="n">
        <v>43070</v>
      </c>
      <c r="D408" s="38" t="s">
        <v>237</v>
      </c>
      <c r="E408" s="39" t="s">
        <v>475</v>
      </c>
      <c r="F408" s="39" t="s">
        <v>476</v>
      </c>
      <c r="G408" s="38" t="s">
        <v>319</v>
      </c>
      <c r="H408" s="38" t="s">
        <v>241</v>
      </c>
      <c r="I408" s="41" t="n">
        <v>18</v>
      </c>
      <c r="J408" s="38" t="s">
        <v>369</v>
      </c>
      <c r="K408" s="39"/>
      <c r="L408" s="39"/>
      <c r="M408" s="39"/>
      <c r="N408" s="39"/>
      <c r="O408" s="39"/>
      <c r="P408" s="41" t="n">
        <v>13018.75</v>
      </c>
      <c r="Q408" s="41" t="n">
        <v>2343.38</v>
      </c>
      <c r="R408" s="41" t="n">
        <v>0</v>
      </c>
      <c r="S408" s="41" t="n">
        <v>0</v>
      </c>
      <c r="T408" s="41" t="n">
        <v>0</v>
      </c>
      <c r="U408" s="41" t="n">
        <f aca="false">K408-P408</f>
        <v>-13018.75</v>
      </c>
      <c r="V408" s="41" t="n">
        <f aca="false">L408-Q408</f>
        <v>-2343.38</v>
      </c>
      <c r="W408" s="41" t="n">
        <f aca="false">M408-R408</f>
        <v>0</v>
      </c>
      <c r="X408" s="41" t="n">
        <f aca="false">N408-S408</f>
        <v>0</v>
      </c>
      <c r="Y408" s="41" t="n">
        <f aca="false">O408-T408</f>
        <v>0</v>
      </c>
      <c r="Z408" s="38" t="s">
        <v>370</v>
      </c>
      <c r="AA408" s="38" t="s">
        <v>241</v>
      </c>
      <c r="AB408" s="38" t="s">
        <v>369</v>
      </c>
      <c r="AC408" s="39" t="s">
        <v>243</v>
      </c>
    </row>
    <row r="409" customFormat="false" ht="15" hidden="false" customHeight="false" outlineLevel="0" collapsed="false">
      <c r="A409" s="38" t="s">
        <v>236</v>
      </c>
      <c r="B409" s="40" t="n">
        <v>43070</v>
      </c>
      <c r="C409" s="40" t="n">
        <v>43070</v>
      </c>
      <c r="D409" s="38" t="s">
        <v>237</v>
      </c>
      <c r="E409" s="39" t="s">
        <v>551</v>
      </c>
      <c r="F409" s="39" t="s">
        <v>547</v>
      </c>
      <c r="G409" s="38" t="s">
        <v>319</v>
      </c>
      <c r="H409" s="38" t="s">
        <v>241</v>
      </c>
      <c r="I409" s="41" t="n">
        <v>18</v>
      </c>
      <c r="J409" s="38" t="s">
        <v>369</v>
      </c>
      <c r="K409" s="39"/>
      <c r="L409" s="39"/>
      <c r="M409" s="39"/>
      <c r="N409" s="39"/>
      <c r="O409" s="39"/>
      <c r="P409" s="41" t="n">
        <v>3247200</v>
      </c>
      <c r="Q409" s="41" t="n">
        <v>584496</v>
      </c>
      <c r="R409" s="41" t="n">
        <v>0</v>
      </c>
      <c r="S409" s="41" t="n">
        <v>0</v>
      </c>
      <c r="T409" s="41" t="n">
        <v>0</v>
      </c>
      <c r="U409" s="41" t="n">
        <f aca="false">K409-P409</f>
        <v>-3247200</v>
      </c>
      <c r="V409" s="41" t="n">
        <f aca="false">L409-Q409</f>
        <v>-584496</v>
      </c>
      <c r="W409" s="41" t="n">
        <f aca="false">M409-R409</f>
        <v>0</v>
      </c>
      <c r="X409" s="41" t="n">
        <f aca="false">N409-S409</f>
        <v>0</v>
      </c>
      <c r="Y409" s="41" t="n">
        <f aca="false">O409-T409</f>
        <v>0</v>
      </c>
      <c r="Z409" s="38" t="s">
        <v>370</v>
      </c>
      <c r="AA409" s="38" t="s">
        <v>241</v>
      </c>
      <c r="AB409" s="38" t="s">
        <v>369</v>
      </c>
      <c r="AC409" s="39" t="s">
        <v>243</v>
      </c>
    </row>
    <row r="410" customFormat="false" ht="15" hidden="false" customHeight="false" outlineLevel="0" collapsed="false">
      <c r="A410" s="38" t="s">
        <v>236</v>
      </c>
      <c r="B410" s="40" t="n">
        <v>43070</v>
      </c>
      <c r="C410" s="40" t="n">
        <v>43070</v>
      </c>
      <c r="D410" s="38" t="s">
        <v>237</v>
      </c>
      <c r="E410" s="39" t="s">
        <v>552</v>
      </c>
      <c r="F410" s="39" t="s">
        <v>381</v>
      </c>
      <c r="G410" s="38" t="s">
        <v>319</v>
      </c>
      <c r="H410" s="38" t="s">
        <v>241</v>
      </c>
      <c r="I410" s="41" t="n">
        <v>18</v>
      </c>
      <c r="J410" s="38" t="s">
        <v>369</v>
      </c>
      <c r="K410" s="39"/>
      <c r="L410" s="39"/>
      <c r="M410" s="39"/>
      <c r="N410" s="39"/>
      <c r="O410" s="39"/>
      <c r="P410" s="41" t="n">
        <v>6394180</v>
      </c>
      <c r="Q410" s="41" t="n">
        <v>1150952.4</v>
      </c>
      <c r="R410" s="41" t="n">
        <v>0</v>
      </c>
      <c r="S410" s="41" t="n">
        <v>0</v>
      </c>
      <c r="T410" s="41" t="n">
        <v>0</v>
      </c>
      <c r="U410" s="41" t="n">
        <f aca="false">K410-P410</f>
        <v>-6394180</v>
      </c>
      <c r="V410" s="41" t="n">
        <f aca="false">L410-Q410</f>
        <v>-1150952.4</v>
      </c>
      <c r="W410" s="41" t="n">
        <f aca="false">M410-R410</f>
        <v>0</v>
      </c>
      <c r="X410" s="41" t="n">
        <f aca="false">N410-S410</f>
        <v>0</v>
      </c>
      <c r="Y410" s="41" t="n">
        <f aca="false">O410-T410</f>
        <v>0</v>
      </c>
      <c r="Z410" s="38" t="s">
        <v>370</v>
      </c>
      <c r="AA410" s="38" t="s">
        <v>241</v>
      </c>
      <c r="AB410" s="38" t="s">
        <v>369</v>
      </c>
      <c r="AC410" s="39" t="s">
        <v>243</v>
      </c>
    </row>
    <row r="411" customFormat="false" ht="15" hidden="false" customHeight="false" outlineLevel="0" collapsed="false">
      <c r="A411" s="38" t="s">
        <v>236</v>
      </c>
      <c r="B411" s="40" t="n">
        <v>43070</v>
      </c>
      <c r="C411" s="40" t="n">
        <v>43070</v>
      </c>
      <c r="D411" s="38" t="s">
        <v>237</v>
      </c>
      <c r="E411" s="39" t="s">
        <v>479</v>
      </c>
      <c r="F411" s="39" t="s">
        <v>480</v>
      </c>
      <c r="G411" s="38" t="s">
        <v>319</v>
      </c>
      <c r="H411" s="38" t="s">
        <v>241</v>
      </c>
      <c r="I411" s="41" t="n">
        <v>18</v>
      </c>
      <c r="J411" s="38" t="s">
        <v>369</v>
      </c>
      <c r="K411" s="39"/>
      <c r="L411" s="39"/>
      <c r="M411" s="39"/>
      <c r="N411" s="39"/>
      <c r="O411" s="39"/>
      <c r="P411" s="41" t="n">
        <v>816000</v>
      </c>
      <c r="Q411" s="41" t="n">
        <v>146880</v>
      </c>
      <c r="R411" s="41" t="n">
        <v>0</v>
      </c>
      <c r="S411" s="41" t="n">
        <v>0</v>
      </c>
      <c r="T411" s="41" t="n">
        <v>0</v>
      </c>
      <c r="U411" s="41" t="n">
        <f aca="false">K411-P411</f>
        <v>-816000</v>
      </c>
      <c r="V411" s="41" t="n">
        <f aca="false">L411-Q411</f>
        <v>-146880</v>
      </c>
      <c r="W411" s="41" t="n">
        <f aca="false">M411-R411</f>
        <v>0</v>
      </c>
      <c r="X411" s="41" t="n">
        <f aca="false">N411-S411</f>
        <v>0</v>
      </c>
      <c r="Y411" s="41" t="n">
        <f aca="false">O411-T411</f>
        <v>0</v>
      </c>
      <c r="Z411" s="38" t="s">
        <v>370</v>
      </c>
      <c r="AA411" s="38" t="s">
        <v>241</v>
      </c>
      <c r="AB411" s="38" t="s">
        <v>369</v>
      </c>
      <c r="AC411" s="39" t="s">
        <v>243</v>
      </c>
    </row>
    <row r="412" customFormat="false" ht="15" hidden="false" customHeight="false" outlineLevel="0" collapsed="false">
      <c r="A412" s="38" t="s">
        <v>236</v>
      </c>
      <c r="B412" s="40" t="n">
        <v>43070</v>
      </c>
      <c r="C412" s="40" t="n">
        <v>43070</v>
      </c>
      <c r="D412" s="38" t="s">
        <v>237</v>
      </c>
      <c r="E412" s="39" t="s">
        <v>616</v>
      </c>
      <c r="F412" s="39" t="s">
        <v>428</v>
      </c>
      <c r="G412" s="38" t="s">
        <v>319</v>
      </c>
      <c r="H412" s="38" t="s">
        <v>241</v>
      </c>
      <c r="I412" s="41" t="n">
        <v>18</v>
      </c>
      <c r="J412" s="38" t="s">
        <v>369</v>
      </c>
      <c r="K412" s="39"/>
      <c r="L412" s="39"/>
      <c r="M412" s="39"/>
      <c r="N412" s="39"/>
      <c r="O412" s="39"/>
      <c r="P412" s="41" t="n">
        <v>10000</v>
      </c>
      <c r="Q412" s="41" t="n">
        <v>1800</v>
      </c>
      <c r="R412" s="41" t="n">
        <v>0</v>
      </c>
      <c r="S412" s="41" t="n">
        <v>0</v>
      </c>
      <c r="T412" s="41" t="n">
        <v>0</v>
      </c>
      <c r="U412" s="41" t="n">
        <f aca="false">K412-P412</f>
        <v>-10000</v>
      </c>
      <c r="V412" s="41" t="n">
        <f aca="false">L412-Q412</f>
        <v>-1800</v>
      </c>
      <c r="W412" s="41" t="n">
        <f aca="false">M412-R412</f>
        <v>0</v>
      </c>
      <c r="X412" s="41" t="n">
        <f aca="false">N412-S412</f>
        <v>0</v>
      </c>
      <c r="Y412" s="41" t="n">
        <f aca="false">O412-T412</f>
        <v>0</v>
      </c>
      <c r="Z412" s="38" t="s">
        <v>370</v>
      </c>
      <c r="AA412" s="38" t="s">
        <v>241</v>
      </c>
      <c r="AB412" s="38" t="s">
        <v>369</v>
      </c>
      <c r="AC412" s="39" t="s">
        <v>243</v>
      </c>
    </row>
    <row r="413" customFormat="false" ht="15" hidden="false" customHeight="false" outlineLevel="0" collapsed="false">
      <c r="A413" s="38" t="s">
        <v>236</v>
      </c>
      <c r="B413" s="40" t="n">
        <v>43070</v>
      </c>
      <c r="C413" s="40" t="n">
        <v>43070</v>
      </c>
      <c r="D413" s="38" t="s">
        <v>237</v>
      </c>
      <c r="E413" s="39" t="s">
        <v>553</v>
      </c>
      <c r="F413" s="39" t="s">
        <v>554</v>
      </c>
      <c r="G413" s="38" t="s">
        <v>319</v>
      </c>
      <c r="H413" s="38" t="s">
        <v>241</v>
      </c>
      <c r="I413" s="41" t="n">
        <v>18</v>
      </c>
      <c r="J413" s="38" t="s">
        <v>369</v>
      </c>
      <c r="K413" s="39"/>
      <c r="L413" s="39"/>
      <c r="M413" s="39"/>
      <c r="N413" s="39"/>
      <c r="O413" s="39"/>
      <c r="P413" s="41" t="n">
        <v>1004120</v>
      </c>
      <c r="Q413" s="41" t="n">
        <v>180741.6</v>
      </c>
      <c r="R413" s="41" t="n">
        <v>0</v>
      </c>
      <c r="S413" s="41" t="n">
        <v>0</v>
      </c>
      <c r="T413" s="41" t="n">
        <v>0</v>
      </c>
      <c r="U413" s="41" t="n">
        <f aca="false">K413-P413</f>
        <v>-1004120</v>
      </c>
      <c r="V413" s="41" t="n">
        <f aca="false">L413-Q413</f>
        <v>-180741.6</v>
      </c>
      <c r="W413" s="41" t="n">
        <f aca="false">M413-R413</f>
        <v>0</v>
      </c>
      <c r="X413" s="41" t="n">
        <f aca="false">N413-S413</f>
        <v>0</v>
      </c>
      <c r="Y413" s="41" t="n">
        <f aca="false">O413-T413</f>
        <v>0</v>
      </c>
      <c r="Z413" s="38" t="s">
        <v>370</v>
      </c>
      <c r="AA413" s="38" t="s">
        <v>241</v>
      </c>
      <c r="AB413" s="38" t="s">
        <v>369</v>
      </c>
      <c r="AC413" s="39" t="s">
        <v>243</v>
      </c>
    </row>
    <row r="414" customFormat="false" ht="15" hidden="false" customHeight="false" outlineLevel="0" collapsed="false">
      <c r="A414" s="38" t="s">
        <v>236</v>
      </c>
      <c r="B414" s="40" t="n">
        <v>43070</v>
      </c>
      <c r="C414" s="40" t="n">
        <v>43070</v>
      </c>
      <c r="D414" s="38" t="s">
        <v>237</v>
      </c>
      <c r="E414" s="39" t="s">
        <v>617</v>
      </c>
      <c r="F414" s="39" t="s">
        <v>347</v>
      </c>
      <c r="G414" s="38" t="s">
        <v>319</v>
      </c>
      <c r="H414" s="38" t="s">
        <v>241</v>
      </c>
      <c r="I414" s="41" t="n">
        <v>18</v>
      </c>
      <c r="J414" s="38" t="s">
        <v>369</v>
      </c>
      <c r="K414" s="39"/>
      <c r="L414" s="39"/>
      <c r="M414" s="39"/>
      <c r="N414" s="39"/>
      <c r="O414" s="39"/>
      <c r="P414" s="41" t="n">
        <v>13410</v>
      </c>
      <c r="Q414" s="41" t="n">
        <v>2414</v>
      </c>
      <c r="R414" s="41" t="n">
        <v>0</v>
      </c>
      <c r="S414" s="41" t="n">
        <v>0</v>
      </c>
      <c r="T414" s="41" t="n">
        <v>0</v>
      </c>
      <c r="U414" s="41" t="n">
        <f aca="false">K414-P414</f>
        <v>-13410</v>
      </c>
      <c r="V414" s="41" t="n">
        <f aca="false">L414-Q414</f>
        <v>-2414</v>
      </c>
      <c r="W414" s="41" t="n">
        <f aca="false">M414-R414</f>
        <v>0</v>
      </c>
      <c r="X414" s="41" t="n">
        <f aca="false">N414-S414</f>
        <v>0</v>
      </c>
      <c r="Y414" s="41" t="n">
        <f aca="false">O414-T414</f>
        <v>0</v>
      </c>
      <c r="Z414" s="38" t="s">
        <v>370</v>
      </c>
      <c r="AA414" s="38" t="s">
        <v>241</v>
      </c>
      <c r="AB414" s="38" t="s">
        <v>369</v>
      </c>
      <c r="AC414" s="39" t="s">
        <v>243</v>
      </c>
    </row>
    <row r="415" customFormat="false" ht="15" hidden="false" customHeight="false" outlineLevel="0" collapsed="false">
      <c r="A415" s="38" t="s">
        <v>236</v>
      </c>
      <c r="B415" s="40" t="n">
        <v>43070</v>
      </c>
      <c r="C415" s="40" t="n">
        <v>43070</v>
      </c>
      <c r="D415" s="38" t="s">
        <v>237</v>
      </c>
      <c r="E415" s="39" t="s">
        <v>556</v>
      </c>
      <c r="F415" s="39" t="s">
        <v>557</v>
      </c>
      <c r="G415" s="38" t="s">
        <v>319</v>
      </c>
      <c r="H415" s="38" t="s">
        <v>241</v>
      </c>
      <c r="I415" s="41" t="n">
        <v>18</v>
      </c>
      <c r="J415" s="38" t="s">
        <v>369</v>
      </c>
      <c r="K415" s="39"/>
      <c r="L415" s="39"/>
      <c r="M415" s="39"/>
      <c r="N415" s="39"/>
      <c r="O415" s="39"/>
      <c r="P415" s="41" t="n">
        <v>1000</v>
      </c>
      <c r="Q415" s="41" t="n">
        <v>180</v>
      </c>
      <c r="R415" s="41" t="n">
        <v>0</v>
      </c>
      <c r="S415" s="41" t="n">
        <v>0</v>
      </c>
      <c r="T415" s="41" t="n">
        <v>0</v>
      </c>
      <c r="U415" s="41" t="n">
        <f aca="false">K415-P415</f>
        <v>-1000</v>
      </c>
      <c r="V415" s="41" t="n">
        <f aca="false">L415-Q415</f>
        <v>-180</v>
      </c>
      <c r="W415" s="41" t="n">
        <f aca="false">M415-R415</f>
        <v>0</v>
      </c>
      <c r="X415" s="41" t="n">
        <f aca="false">N415-S415</f>
        <v>0</v>
      </c>
      <c r="Y415" s="41" t="n">
        <f aca="false">O415-T415</f>
        <v>0</v>
      </c>
      <c r="Z415" s="38" t="s">
        <v>370</v>
      </c>
      <c r="AA415" s="38" t="s">
        <v>241</v>
      </c>
      <c r="AB415" s="38" t="s">
        <v>369</v>
      </c>
      <c r="AC415" s="39" t="s">
        <v>243</v>
      </c>
    </row>
    <row r="416" customFormat="false" ht="15" hidden="false" customHeight="false" outlineLevel="0" collapsed="false">
      <c r="A416" s="38" t="s">
        <v>236</v>
      </c>
      <c r="B416" s="40" t="n">
        <v>43070</v>
      </c>
      <c r="C416" s="40" t="n">
        <v>43070</v>
      </c>
      <c r="D416" s="38" t="s">
        <v>618</v>
      </c>
      <c r="E416" s="39" t="s">
        <v>468</v>
      </c>
      <c r="F416" s="39" t="s">
        <v>469</v>
      </c>
      <c r="G416" s="38" t="s">
        <v>263</v>
      </c>
      <c r="H416" s="38" t="s">
        <v>241</v>
      </c>
      <c r="I416" s="41" t="n">
        <v>0</v>
      </c>
      <c r="J416" s="38" t="s">
        <v>369</v>
      </c>
      <c r="K416" s="39"/>
      <c r="L416" s="39"/>
      <c r="M416" s="39"/>
      <c r="N416" s="39"/>
      <c r="O416" s="39"/>
      <c r="P416" s="41" t="n">
        <v>1016696</v>
      </c>
      <c r="Q416" s="41" t="n">
        <v>0</v>
      </c>
      <c r="R416" s="41" t="n">
        <v>0</v>
      </c>
      <c r="S416" s="41" t="n">
        <v>0</v>
      </c>
      <c r="T416" s="41" t="n">
        <v>0</v>
      </c>
      <c r="U416" s="41" t="n">
        <f aca="false">K416-P416</f>
        <v>-1016696</v>
      </c>
      <c r="V416" s="41" t="n">
        <f aca="false">L416-Q416</f>
        <v>0</v>
      </c>
      <c r="W416" s="41" t="n">
        <f aca="false">M416-R416</f>
        <v>0</v>
      </c>
      <c r="X416" s="41" t="n">
        <f aca="false">N416-S416</f>
        <v>0</v>
      </c>
      <c r="Y416" s="41" t="n">
        <f aca="false">O416-T416</f>
        <v>0</v>
      </c>
      <c r="Z416" s="38" t="s">
        <v>370</v>
      </c>
      <c r="AA416" s="38" t="s">
        <v>241</v>
      </c>
      <c r="AB416" s="38" t="s">
        <v>369</v>
      </c>
      <c r="AC416" s="39" t="s">
        <v>243</v>
      </c>
    </row>
    <row r="417" customFormat="false" ht="15" hidden="false" customHeight="false" outlineLevel="0" collapsed="false">
      <c r="A417" s="38" t="s">
        <v>236</v>
      </c>
      <c r="B417" s="40" t="n">
        <v>43070</v>
      </c>
      <c r="C417" s="40" t="n">
        <v>43313</v>
      </c>
      <c r="D417" s="38" t="s">
        <v>237</v>
      </c>
      <c r="E417" s="39" t="s">
        <v>439</v>
      </c>
      <c r="F417" s="39" t="s">
        <v>440</v>
      </c>
      <c r="G417" s="38" t="s">
        <v>319</v>
      </c>
      <c r="H417" s="38" t="s">
        <v>369</v>
      </c>
      <c r="I417" s="41" t="n">
        <v>5</v>
      </c>
      <c r="J417" s="38" t="s">
        <v>369</v>
      </c>
      <c r="K417" s="39"/>
      <c r="L417" s="39"/>
      <c r="M417" s="39"/>
      <c r="N417" s="39"/>
      <c r="O417" s="39"/>
      <c r="P417" s="41" t="n">
        <v>93200</v>
      </c>
      <c r="Q417" s="41" t="n">
        <v>4660</v>
      </c>
      <c r="R417" s="41" t="n">
        <v>0</v>
      </c>
      <c r="S417" s="41" t="n">
        <v>0</v>
      </c>
      <c r="T417" s="41" t="n">
        <v>0</v>
      </c>
      <c r="U417" s="41" t="n">
        <f aca="false">K417-P417</f>
        <v>-93200</v>
      </c>
      <c r="V417" s="41" t="n">
        <f aca="false">L417-Q417</f>
        <v>-4660</v>
      </c>
      <c r="W417" s="41" t="n">
        <f aca="false">M417-R417</f>
        <v>0</v>
      </c>
      <c r="X417" s="41" t="n">
        <f aca="false">N417-S417</f>
        <v>0</v>
      </c>
      <c r="Y417" s="41" t="n">
        <f aca="false">O417-T417</f>
        <v>0</v>
      </c>
      <c r="Z417" s="38" t="s">
        <v>441</v>
      </c>
      <c r="AA417" s="38" t="s">
        <v>241</v>
      </c>
      <c r="AB417" s="38" t="s">
        <v>369</v>
      </c>
      <c r="AC417" s="39" t="s">
        <v>243</v>
      </c>
    </row>
    <row r="418" customFormat="false" ht="15" hidden="false" customHeight="false" outlineLevel="0" collapsed="false">
      <c r="A418" s="38" t="s">
        <v>563</v>
      </c>
      <c r="B418" s="40" t="n">
        <v>43070</v>
      </c>
      <c r="C418" s="40" t="n">
        <v>43344</v>
      </c>
      <c r="D418" s="38" t="s">
        <v>237</v>
      </c>
      <c r="E418" s="39" t="s">
        <v>564</v>
      </c>
      <c r="F418" s="39" t="s">
        <v>375</v>
      </c>
      <c r="G418" s="38" t="s">
        <v>319</v>
      </c>
      <c r="H418" s="38" t="s">
        <v>241</v>
      </c>
      <c r="I418" s="41" t="n">
        <v>18</v>
      </c>
      <c r="J418" s="38" t="s">
        <v>369</v>
      </c>
      <c r="K418" s="39"/>
      <c r="L418" s="39"/>
      <c r="M418" s="39"/>
      <c r="N418" s="39"/>
      <c r="O418" s="39"/>
      <c r="P418" s="41" t="n">
        <v>31061</v>
      </c>
      <c r="Q418" s="41" t="n">
        <v>5590.98</v>
      </c>
      <c r="R418" s="41" t="n">
        <v>0</v>
      </c>
      <c r="S418" s="41" t="n">
        <v>0</v>
      </c>
      <c r="T418" s="41" t="n">
        <v>0</v>
      </c>
      <c r="U418" s="41" t="n">
        <f aca="false">K418-P418</f>
        <v>-31061</v>
      </c>
      <c r="V418" s="41" t="n">
        <f aca="false">L418-Q418</f>
        <v>-5590.98</v>
      </c>
      <c r="W418" s="41" t="n">
        <f aca="false">M418-R418</f>
        <v>0</v>
      </c>
      <c r="X418" s="41" t="n">
        <f aca="false">N418-S418</f>
        <v>0</v>
      </c>
      <c r="Y418" s="41" t="n">
        <f aca="false">O418-T418</f>
        <v>0</v>
      </c>
      <c r="Z418" s="38" t="s">
        <v>370</v>
      </c>
      <c r="AA418" s="38" t="s">
        <v>241</v>
      </c>
      <c r="AB418" s="38" t="s">
        <v>369</v>
      </c>
      <c r="AC418" s="39" t="s">
        <v>243</v>
      </c>
    </row>
    <row r="419" customFormat="false" ht="15" hidden="false" customHeight="false" outlineLevel="0" collapsed="false">
      <c r="A419" s="38" t="s">
        <v>236</v>
      </c>
      <c r="B419" s="40" t="n">
        <v>43070</v>
      </c>
      <c r="C419" s="40" t="n">
        <v>43344</v>
      </c>
      <c r="D419" s="38" t="s">
        <v>237</v>
      </c>
      <c r="E419" s="39" t="s">
        <v>619</v>
      </c>
      <c r="F419" s="39" t="s">
        <v>604</v>
      </c>
      <c r="G419" s="38" t="s">
        <v>319</v>
      </c>
      <c r="H419" s="38" t="s">
        <v>241</v>
      </c>
      <c r="I419" s="41" t="n">
        <v>18</v>
      </c>
      <c r="J419" s="38" t="s">
        <v>369</v>
      </c>
      <c r="K419" s="39"/>
      <c r="L419" s="39"/>
      <c r="M419" s="39"/>
      <c r="N419" s="39"/>
      <c r="O419" s="39"/>
      <c r="P419" s="41" t="n">
        <v>4087.5</v>
      </c>
      <c r="Q419" s="41" t="n">
        <v>0</v>
      </c>
      <c r="R419" s="41" t="n">
        <v>367.88</v>
      </c>
      <c r="S419" s="41" t="n">
        <v>367.88</v>
      </c>
      <c r="T419" s="41" t="n">
        <v>0</v>
      </c>
      <c r="U419" s="41" t="n">
        <f aca="false">K419-P419</f>
        <v>-4087.5</v>
      </c>
      <c r="V419" s="41" t="n">
        <f aca="false">L419-Q419</f>
        <v>0</v>
      </c>
      <c r="W419" s="41" t="n">
        <f aca="false">M419-R419</f>
        <v>-367.88</v>
      </c>
      <c r="X419" s="41" t="n">
        <f aca="false">N419-S419</f>
        <v>-367.88</v>
      </c>
      <c r="Y419" s="41" t="n">
        <f aca="false">O419-T419</f>
        <v>0</v>
      </c>
      <c r="Z419" s="38" t="s">
        <v>370</v>
      </c>
      <c r="AA419" s="38" t="s">
        <v>241</v>
      </c>
      <c r="AB419" s="38" t="s">
        <v>369</v>
      </c>
      <c r="AC419" s="39" t="s">
        <v>243</v>
      </c>
    </row>
    <row r="420" customFormat="false" ht="15" hidden="false" customHeight="false" outlineLevel="0" collapsed="false">
      <c r="A420" s="38" t="s">
        <v>236</v>
      </c>
      <c r="B420" s="40" t="n">
        <v>43101</v>
      </c>
      <c r="C420" s="40" t="n">
        <v>43101</v>
      </c>
      <c r="D420" s="38" t="s">
        <v>237</v>
      </c>
      <c r="E420" s="39" t="s">
        <v>595</v>
      </c>
      <c r="F420" s="39" t="s">
        <v>476</v>
      </c>
      <c r="G420" s="38" t="s">
        <v>319</v>
      </c>
      <c r="H420" s="38" t="s">
        <v>241</v>
      </c>
      <c r="I420" s="41" t="n">
        <v>18</v>
      </c>
      <c r="J420" s="38" t="s">
        <v>369</v>
      </c>
      <c r="K420" s="39"/>
      <c r="L420" s="39"/>
      <c r="M420" s="39"/>
      <c r="N420" s="39"/>
      <c r="O420" s="39"/>
      <c r="P420" s="41" t="n">
        <v>3850</v>
      </c>
      <c r="Q420" s="41" t="n">
        <v>0</v>
      </c>
      <c r="R420" s="41" t="n">
        <v>346.5</v>
      </c>
      <c r="S420" s="41" t="n">
        <v>346.5</v>
      </c>
      <c r="T420" s="41" t="n">
        <v>0</v>
      </c>
      <c r="U420" s="41" t="n">
        <f aca="false">K420-P420</f>
        <v>-3850</v>
      </c>
      <c r="V420" s="41" t="n">
        <f aca="false">L420-Q420</f>
        <v>0</v>
      </c>
      <c r="W420" s="41" t="n">
        <f aca="false">M420-R420</f>
        <v>-346.5</v>
      </c>
      <c r="X420" s="41" t="n">
        <f aca="false">N420-S420</f>
        <v>-346.5</v>
      </c>
      <c r="Y420" s="41" t="n">
        <f aca="false">O420-T420</f>
        <v>0</v>
      </c>
      <c r="Z420" s="38" t="s">
        <v>370</v>
      </c>
      <c r="AA420" s="38" t="s">
        <v>241</v>
      </c>
      <c r="AB420" s="38" t="s">
        <v>369</v>
      </c>
      <c r="AC420" s="39" t="s">
        <v>243</v>
      </c>
    </row>
    <row r="421" customFormat="false" ht="15" hidden="false" customHeight="false" outlineLevel="0" collapsed="false">
      <c r="A421" s="38" t="s">
        <v>236</v>
      </c>
      <c r="B421" s="40" t="n">
        <v>43101</v>
      </c>
      <c r="C421" s="40" t="n">
        <v>43101</v>
      </c>
      <c r="D421" s="38" t="s">
        <v>237</v>
      </c>
      <c r="E421" s="39" t="s">
        <v>620</v>
      </c>
      <c r="F421" s="39" t="s">
        <v>360</v>
      </c>
      <c r="G421" s="38" t="s">
        <v>319</v>
      </c>
      <c r="H421" s="38" t="s">
        <v>241</v>
      </c>
      <c r="I421" s="41" t="n">
        <v>18</v>
      </c>
      <c r="J421" s="38" t="s">
        <v>369</v>
      </c>
      <c r="K421" s="39"/>
      <c r="L421" s="39"/>
      <c r="M421" s="39"/>
      <c r="N421" s="39"/>
      <c r="O421" s="39"/>
      <c r="P421" s="41" t="n">
        <v>17644.5</v>
      </c>
      <c r="Q421" s="41" t="n">
        <v>0</v>
      </c>
      <c r="R421" s="41" t="n">
        <v>1588.01</v>
      </c>
      <c r="S421" s="41" t="n">
        <v>1588.01</v>
      </c>
      <c r="T421" s="41" t="n">
        <v>0</v>
      </c>
      <c r="U421" s="41" t="n">
        <f aca="false">K421-P421</f>
        <v>-17644.5</v>
      </c>
      <c r="V421" s="41" t="n">
        <f aca="false">L421-Q421</f>
        <v>0</v>
      </c>
      <c r="W421" s="41" t="n">
        <f aca="false">M421-R421</f>
        <v>-1588.01</v>
      </c>
      <c r="X421" s="41" t="n">
        <f aca="false">N421-S421</f>
        <v>-1588.01</v>
      </c>
      <c r="Y421" s="41" t="n">
        <f aca="false">O421-T421</f>
        <v>0</v>
      </c>
      <c r="Z421" s="38" t="s">
        <v>370</v>
      </c>
      <c r="AA421" s="38" t="s">
        <v>241</v>
      </c>
      <c r="AB421" s="38" t="s">
        <v>369</v>
      </c>
      <c r="AC421" s="39" t="s">
        <v>243</v>
      </c>
    </row>
    <row r="422" customFormat="false" ht="15" hidden="false" customHeight="false" outlineLevel="0" collapsed="false">
      <c r="A422" s="38" t="s">
        <v>236</v>
      </c>
      <c r="B422" s="40" t="n">
        <v>43101</v>
      </c>
      <c r="C422" s="40" t="n">
        <v>43101</v>
      </c>
      <c r="D422" s="38" t="s">
        <v>237</v>
      </c>
      <c r="E422" s="39" t="s">
        <v>540</v>
      </c>
      <c r="F422" s="39" t="s">
        <v>455</v>
      </c>
      <c r="G422" s="38" t="s">
        <v>319</v>
      </c>
      <c r="H422" s="38" t="s">
        <v>241</v>
      </c>
      <c r="I422" s="41" t="n">
        <v>18</v>
      </c>
      <c r="J422" s="38" t="s">
        <v>369</v>
      </c>
      <c r="K422" s="39"/>
      <c r="L422" s="39"/>
      <c r="M422" s="39"/>
      <c r="N422" s="39"/>
      <c r="O422" s="39"/>
      <c r="P422" s="41" t="n">
        <v>9459.38</v>
      </c>
      <c r="Q422" s="41" t="n">
        <v>0</v>
      </c>
      <c r="R422" s="41" t="n">
        <v>851.34</v>
      </c>
      <c r="S422" s="41" t="n">
        <v>851.34</v>
      </c>
      <c r="T422" s="41" t="n">
        <v>0</v>
      </c>
      <c r="U422" s="41" t="n">
        <f aca="false">K422-P422</f>
        <v>-9459.38</v>
      </c>
      <c r="V422" s="41" t="n">
        <f aca="false">L422-Q422</f>
        <v>0</v>
      </c>
      <c r="W422" s="41" t="n">
        <f aca="false">M422-R422</f>
        <v>-851.34</v>
      </c>
      <c r="X422" s="41" t="n">
        <f aca="false">N422-S422</f>
        <v>-851.34</v>
      </c>
      <c r="Y422" s="41" t="n">
        <f aca="false">O422-T422</f>
        <v>0</v>
      </c>
      <c r="Z422" s="38" t="s">
        <v>370</v>
      </c>
      <c r="AA422" s="38" t="s">
        <v>241</v>
      </c>
      <c r="AB422" s="38" t="s">
        <v>369</v>
      </c>
      <c r="AC422" s="39" t="s">
        <v>243</v>
      </c>
    </row>
    <row r="423" customFormat="false" ht="15" hidden="false" customHeight="false" outlineLevel="0" collapsed="false">
      <c r="A423" s="38" t="s">
        <v>236</v>
      </c>
      <c r="B423" s="40" t="n">
        <v>43101</v>
      </c>
      <c r="C423" s="40" t="n">
        <v>43101</v>
      </c>
      <c r="D423" s="38" t="s">
        <v>237</v>
      </c>
      <c r="E423" s="39" t="s">
        <v>502</v>
      </c>
      <c r="F423" s="39" t="s">
        <v>503</v>
      </c>
      <c r="G423" s="38" t="s">
        <v>319</v>
      </c>
      <c r="H423" s="38" t="s">
        <v>241</v>
      </c>
      <c r="I423" s="41" t="n">
        <v>18</v>
      </c>
      <c r="J423" s="38" t="s">
        <v>369</v>
      </c>
      <c r="K423" s="39"/>
      <c r="L423" s="39"/>
      <c r="M423" s="39"/>
      <c r="N423" s="39"/>
      <c r="O423" s="39"/>
      <c r="P423" s="41" t="n">
        <v>76251</v>
      </c>
      <c r="Q423" s="41" t="n">
        <v>0</v>
      </c>
      <c r="R423" s="41" t="n">
        <v>6862.59</v>
      </c>
      <c r="S423" s="41" t="n">
        <v>6862.59</v>
      </c>
      <c r="T423" s="41" t="n">
        <v>0</v>
      </c>
      <c r="U423" s="41" t="n">
        <f aca="false">K423-P423</f>
        <v>-76251</v>
      </c>
      <c r="V423" s="41" t="n">
        <f aca="false">L423-Q423</f>
        <v>0</v>
      </c>
      <c r="W423" s="41" t="n">
        <f aca="false">M423-R423</f>
        <v>-6862.59</v>
      </c>
      <c r="X423" s="41" t="n">
        <f aca="false">N423-S423</f>
        <v>-6862.59</v>
      </c>
      <c r="Y423" s="41" t="n">
        <f aca="false">O423-T423</f>
        <v>0</v>
      </c>
      <c r="Z423" s="38" t="s">
        <v>370</v>
      </c>
      <c r="AA423" s="38" t="s">
        <v>241</v>
      </c>
      <c r="AB423" s="38" t="s">
        <v>369</v>
      </c>
      <c r="AC423" s="39" t="s">
        <v>243</v>
      </c>
    </row>
    <row r="424" customFormat="false" ht="15" hidden="false" customHeight="false" outlineLevel="0" collapsed="false">
      <c r="A424" s="38" t="s">
        <v>236</v>
      </c>
      <c r="B424" s="40" t="n">
        <v>43101</v>
      </c>
      <c r="C424" s="40" t="n">
        <v>43101</v>
      </c>
      <c r="D424" s="38" t="s">
        <v>237</v>
      </c>
      <c r="E424" s="39" t="s">
        <v>367</v>
      </c>
      <c r="F424" s="39" t="s">
        <v>368</v>
      </c>
      <c r="G424" s="38" t="s">
        <v>319</v>
      </c>
      <c r="H424" s="38" t="s">
        <v>241</v>
      </c>
      <c r="I424" s="41" t="n">
        <v>12</v>
      </c>
      <c r="J424" s="38" t="s">
        <v>369</v>
      </c>
      <c r="K424" s="39"/>
      <c r="L424" s="39"/>
      <c r="M424" s="39"/>
      <c r="N424" s="39"/>
      <c r="O424" s="39"/>
      <c r="P424" s="41" t="n">
        <v>136550</v>
      </c>
      <c r="Q424" s="41" t="n">
        <v>0</v>
      </c>
      <c r="R424" s="41" t="n">
        <v>8193</v>
      </c>
      <c r="S424" s="41" t="n">
        <v>8193</v>
      </c>
      <c r="T424" s="41" t="n">
        <v>0</v>
      </c>
      <c r="U424" s="41" t="n">
        <f aca="false">K424-P424</f>
        <v>-136550</v>
      </c>
      <c r="V424" s="41" t="n">
        <f aca="false">L424-Q424</f>
        <v>0</v>
      </c>
      <c r="W424" s="41" t="n">
        <f aca="false">M424-R424</f>
        <v>-8193</v>
      </c>
      <c r="X424" s="41" t="n">
        <f aca="false">N424-S424</f>
        <v>-8193</v>
      </c>
      <c r="Y424" s="41" t="n">
        <f aca="false">O424-T424</f>
        <v>0</v>
      </c>
      <c r="Z424" s="38" t="s">
        <v>370</v>
      </c>
      <c r="AA424" s="38" t="s">
        <v>241</v>
      </c>
      <c r="AB424" s="38" t="s">
        <v>369</v>
      </c>
      <c r="AC424" s="39" t="s">
        <v>243</v>
      </c>
    </row>
    <row r="425" customFormat="false" ht="15" hidden="false" customHeight="false" outlineLevel="0" collapsed="false">
      <c r="A425" s="38" t="s">
        <v>236</v>
      </c>
      <c r="B425" s="40" t="n">
        <v>43101</v>
      </c>
      <c r="C425" s="40" t="n">
        <v>43101</v>
      </c>
      <c r="D425" s="38" t="s">
        <v>237</v>
      </c>
      <c r="E425" s="39" t="s">
        <v>371</v>
      </c>
      <c r="F425" s="39" t="s">
        <v>372</v>
      </c>
      <c r="G425" s="38" t="s">
        <v>319</v>
      </c>
      <c r="H425" s="38" t="s">
        <v>241</v>
      </c>
      <c r="I425" s="41" t="n">
        <v>18</v>
      </c>
      <c r="J425" s="38" t="s">
        <v>369</v>
      </c>
      <c r="K425" s="39"/>
      <c r="L425" s="39"/>
      <c r="M425" s="39"/>
      <c r="N425" s="39"/>
      <c r="O425" s="39"/>
      <c r="P425" s="41" t="n">
        <v>2457.14</v>
      </c>
      <c r="Q425" s="41" t="n">
        <v>0</v>
      </c>
      <c r="R425" s="41" t="n">
        <v>221.14</v>
      </c>
      <c r="S425" s="41" t="n">
        <v>221.14</v>
      </c>
      <c r="T425" s="41" t="n">
        <v>0</v>
      </c>
      <c r="U425" s="41" t="n">
        <f aca="false">K425-P425</f>
        <v>-2457.14</v>
      </c>
      <c r="V425" s="41" t="n">
        <f aca="false">L425-Q425</f>
        <v>0</v>
      </c>
      <c r="W425" s="41" t="n">
        <f aca="false">M425-R425</f>
        <v>-221.14</v>
      </c>
      <c r="X425" s="41" t="n">
        <f aca="false">N425-S425</f>
        <v>-221.14</v>
      </c>
      <c r="Y425" s="41" t="n">
        <f aca="false">O425-T425</f>
        <v>0</v>
      </c>
      <c r="Z425" s="38" t="s">
        <v>370</v>
      </c>
      <c r="AA425" s="38" t="s">
        <v>241</v>
      </c>
      <c r="AB425" s="38" t="s">
        <v>369</v>
      </c>
      <c r="AC425" s="39" t="s">
        <v>243</v>
      </c>
    </row>
    <row r="426" customFormat="false" ht="15" hidden="false" customHeight="false" outlineLevel="0" collapsed="false">
      <c r="A426" s="38" t="s">
        <v>236</v>
      </c>
      <c r="B426" s="40" t="n">
        <v>43101</v>
      </c>
      <c r="C426" s="40" t="n">
        <v>43101</v>
      </c>
      <c r="D426" s="38" t="s">
        <v>237</v>
      </c>
      <c r="E426" s="39" t="s">
        <v>374</v>
      </c>
      <c r="F426" s="39" t="s">
        <v>375</v>
      </c>
      <c r="G426" s="38" t="s">
        <v>319</v>
      </c>
      <c r="H426" s="38" t="s">
        <v>241</v>
      </c>
      <c r="I426" s="41" t="n">
        <v>12</v>
      </c>
      <c r="J426" s="38" t="s">
        <v>369</v>
      </c>
      <c r="K426" s="39"/>
      <c r="L426" s="39"/>
      <c r="M426" s="39"/>
      <c r="N426" s="39"/>
      <c r="O426" s="39"/>
      <c r="P426" s="41" t="n">
        <v>3839.28</v>
      </c>
      <c r="Q426" s="41" t="n">
        <v>0</v>
      </c>
      <c r="R426" s="41" t="n">
        <v>230.36</v>
      </c>
      <c r="S426" s="41" t="n">
        <v>230.36</v>
      </c>
      <c r="T426" s="41" t="n">
        <v>0</v>
      </c>
      <c r="U426" s="41" t="n">
        <f aca="false">K426-P426</f>
        <v>-3839.28</v>
      </c>
      <c r="V426" s="41" t="n">
        <f aca="false">L426-Q426</f>
        <v>0</v>
      </c>
      <c r="W426" s="41" t="n">
        <f aca="false">M426-R426</f>
        <v>-230.36</v>
      </c>
      <c r="X426" s="41" t="n">
        <f aca="false">N426-S426</f>
        <v>-230.36</v>
      </c>
      <c r="Y426" s="41" t="n">
        <f aca="false">O426-T426</f>
        <v>0</v>
      </c>
      <c r="Z426" s="38" t="s">
        <v>370</v>
      </c>
      <c r="AA426" s="38" t="s">
        <v>241</v>
      </c>
      <c r="AB426" s="38" t="s">
        <v>369</v>
      </c>
      <c r="AC426" s="39" t="s">
        <v>243</v>
      </c>
    </row>
    <row r="427" customFormat="false" ht="15" hidden="false" customHeight="false" outlineLevel="0" collapsed="false">
      <c r="A427" s="38" t="s">
        <v>236</v>
      </c>
      <c r="B427" s="40" t="n">
        <v>43101</v>
      </c>
      <c r="C427" s="40" t="n">
        <v>43101</v>
      </c>
      <c r="D427" s="38" t="s">
        <v>237</v>
      </c>
      <c r="E427" s="39" t="s">
        <v>445</v>
      </c>
      <c r="F427" s="39" t="s">
        <v>446</v>
      </c>
      <c r="G427" s="38" t="s">
        <v>319</v>
      </c>
      <c r="H427" s="38" t="s">
        <v>241</v>
      </c>
      <c r="I427" s="41" t="n">
        <v>18</v>
      </c>
      <c r="J427" s="38" t="s">
        <v>369</v>
      </c>
      <c r="K427" s="39"/>
      <c r="L427" s="39"/>
      <c r="M427" s="39"/>
      <c r="N427" s="39"/>
      <c r="O427" s="39"/>
      <c r="P427" s="41" t="n">
        <v>277159</v>
      </c>
      <c r="Q427" s="41" t="n">
        <v>0</v>
      </c>
      <c r="R427" s="41" t="n">
        <v>24944.31</v>
      </c>
      <c r="S427" s="41" t="n">
        <v>24944.31</v>
      </c>
      <c r="T427" s="41" t="n">
        <v>0</v>
      </c>
      <c r="U427" s="41" t="n">
        <f aca="false">K427-P427</f>
        <v>-277159</v>
      </c>
      <c r="V427" s="41" t="n">
        <f aca="false">L427-Q427</f>
        <v>0</v>
      </c>
      <c r="W427" s="41" t="n">
        <f aca="false">M427-R427</f>
        <v>-24944.31</v>
      </c>
      <c r="X427" s="41" t="n">
        <f aca="false">N427-S427</f>
        <v>-24944.31</v>
      </c>
      <c r="Y427" s="41" t="n">
        <f aca="false">O427-T427</f>
        <v>0</v>
      </c>
      <c r="Z427" s="38" t="s">
        <v>370</v>
      </c>
      <c r="AA427" s="38" t="s">
        <v>241</v>
      </c>
      <c r="AB427" s="38" t="s">
        <v>369</v>
      </c>
      <c r="AC427" s="39" t="s">
        <v>243</v>
      </c>
    </row>
    <row r="428" customFormat="false" ht="15" hidden="false" customHeight="false" outlineLevel="0" collapsed="false">
      <c r="A428" s="38" t="s">
        <v>236</v>
      </c>
      <c r="B428" s="40" t="n">
        <v>43101</v>
      </c>
      <c r="C428" s="40" t="n">
        <v>43101</v>
      </c>
      <c r="D428" s="38" t="s">
        <v>237</v>
      </c>
      <c r="E428" s="39" t="s">
        <v>507</v>
      </c>
      <c r="F428" s="39" t="s">
        <v>508</v>
      </c>
      <c r="G428" s="38" t="s">
        <v>319</v>
      </c>
      <c r="H428" s="38" t="s">
        <v>241</v>
      </c>
      <c r="I428" s="41" t="n">
        <v>12</v>
      </c>
      <c r="J428" s="38" t="s">
        <v>369</v>
      </c>
      <c r="K428" s="39"/>
      <c r="L428" s="39"/>
      <c r="M428" s="39"/>
      <c r="N428" s="39"/>
      <c r="O428" s="39"/>
      <c r="P428" s="41" t="n">
        <v>427010</v>
      </c>
      <c r="Q428" s="41" t="n">
        <v>0</v>
      </c>
      <c r="R428" s="41" t="n">
        <v>25620.6</v>
      </c>
      <c r="S428" s="41" t="n">
        <v>25620.6</v>
      </c>
      <c r="T428" s="41" t="n">
        <v>0</v>
      </c>
      <c r="U428" s="41" t="n">
        <f aca="false">K428-P428</f>
        <v>-427010</v>
      </c>
      <c r="V428" s="41" t="n">
        <f aca="false">L428-Q428</f>
        <v>0</v>
      </c>
      <c r="W428" s="41" t="n">
        <f aca="false">M428-R428</f>
        <v>-25620.6</v>
      </c>
      <c r="X428" s="41" t="n">
        <f aca="false">N428-S428</f>
        <v>-25620.6</v>
      </c>
      <c r="Y428" s="41" t="n">
        <f aca="false">O428-T428</f>
        <v>0</v>
      </c>
      <c r="Z428" s="38" t="s">
        <v>370</v>
      </c>
      <c r="AA428" s="38" t="s">
        <v>241</v>
      </c>
      <c r="AB428" s="38" t="s">
        <v>369</v>
      </c>
      <c r="AC428" s="39" t="s">
        <v>243</v>
      </c>
    </row>
    <row r="429" customFormat="false" ht="15" hidden="false" customHeight="false" outlineLevel="0" collapsed="false">
      <c r="A429" s="38" t="s">
        <v>236</v>
      </c>
      <c r="B429" s="40" t="n">
        <v>43101</v>
      </c>
      <c r="C429" s="40" t="n">
        <v>43101</v>
      </c>
      <c r="D429" s="38" t="s">
        <v>237</v>
      </c>
      <c r="E429" s="39" t="s">
        <v>382</v>
      </c>
      <c r="F429" s="39" t="s">
        <v>383</v>
      </c>
      <c r="G429" s="38" t="s">
        <v>319</v>
      </c>
      <c r="H429" s="38" t="s">
        <v>241</v>
      </c>
      <c r="I429" s="41" t="n">
        <v>18</v>
      </c>
      <c r="J429" s="38" t="s">
        <v>369</v>
      </c>
      <c r="K429" s="39"/>
      <c r="L429" s="39"/>
      <c r="M429" s="39"/>
      <c r="N429" s="39"/>
      <c r="O429" s="39"/>
      <c r="P429" s="41" t="n">
        <v>1550</v>
      </c>
      <c r="Q429" s="41" t="n">
        <v>0</v>
      </c>
      <c r="R429" s="41" t="n">
        <v>139.5</v>
      </c>
      <c r="S429" s="41" t="n">
        <v>139.5</v>
      </c>
      <c r="T429" s="41" t="n">
        <v>0</v>
      </c>
      <c r="U429" s="41" t="n">
        <f aca="false">K429-P429</f>
        <v>-1550</v>
      </c>
      <c r="V429" s="41" t="n">
        <f aca="false">L429-Q429</f>
        <v>0</v>
      </c>
      <c r="W429" s="41" t="n">
        <f aca="false">M429-R429</f>
        <v>-139.5</v>
      </c>
      <c r="X429" s="41" t="n">
        <f aca="false">N429-S429</f>
        <v>-139.5</v>
      </c>
      <c r="Y429" s="41" t="n">
        <f aca="false">O429-T429</f>
        <v>0</v>
      </c>
      <c r="Z429" s="38" t="s">
        <v>370</v>
      </c>
      <c r="AA429" s="38" t="s">
        <v>241</v>
      </c>
      <c r="AB429" s="38" t="s">
        <v>369</v>
      </c>
      <c r="AC429" s="39" t="s">
        <v>243</v>
      </c>
    </row>
    <row r="430" customFormat="false" ht="15" hidden="false" customHeight="false" outlineLevel="0" collapsed="false">
      <c r="A430" s="38" t="s">
        <v>236</v>
      </c>
      <c r="B430" s="40" t="n">
        <v>43101</v>
      </c>
      <c r="C430" s="40" t="n">
        <v>43101</v>
      </c>
      <c r="D430" s="38" t="s">
        <v>237</v>
      </c>
      <c r="E430" s="39" t="s">
        <v>382</v>
      </c>
      <c r="F430" s="39" t="s">
        <v>383</v>
      </c>
      <c r="G430" s="38" t="s">
        <v>319</v>
      </c>
      <c r="H430" s="38" t="s">
        <v>241</v>
      </c>
      <c r="I430" s="41" t="n">
        <v>28</v>
      </c>
      <c r="J430" s="38" t="s">
        <v>369</v>
      </c>
      <c r="K430" s="39"/>
      <c r="L430" s="39"/>
      <c r="M430" s="39"/>
      <c r="N430" s="39"/>
      <c r="O430" s="39"/>
      <c r="P430" s="41" t="n">
        <v>16450</v>
      </c>
      <c r="Q430" s="41" t="n">
        <v>0</v>
      </c>
      <c r="R430" s="41" t="n">
        <v>2303</v>
      </c>
      <c r="S430" s="41" t="n">
        <v>2303</v>
      </c>
      <c r="T430" s="41" t="n">
        <v>0</v>
      </c>
      <c r="U430" s="41" t="n">
        <f aca="false">K430-P430</f>
        <v>-16450</v>
      </c>
      <c r="V430" s="41" t="n">
        <f aca="false">L430-Q430</f>
        <v>0</v>
      </c>
      <c r="W430" s="41" t="n">
        <f aca="false">M430-R430</f>
        <v>-2303</v>
      </c>
      <c r="X430" s="41" t="n">
        <f aca="false">N430-S430</f>
        <v>-2303</v>
      </c>
      <c r="Y430" s="41" t="n">
        <f aca="false">O430-T430</f>
        <v>0</v>
      </c>
      <c r="Z430" s="38" t="s">
        <v>370</v>
      </c>
      <c r="AA430" s="38" t="s">
        <v>241</v>
      </c>
      <c r="AB430" s="38" t="s">
        <v>369</v>
      </c>
      <c r="AC430" s="39" t="s">
        <v>243</v>
      </c>
    </row>
    <row r="431" customFormat="false" ht="15" hidden="false" customHeight="false" outlineLevel="0" collapsed="false">
      <c r="A431" s="38" t="s">
        <v>236</v>
      </c>
      <c r="B431" s="40" t="n">
        <v>43101</v>
      </c>
      <c r="C431" s="40" t="n">
        <v>43101</v>
      </c>
      <c r="D431" s="38" t="s">
        <v>237</v>
      </c>
      <c r="E431" s="39" t="s">
        <v>386</v>
      </c>
      <c r="F431" s="39" t="s">
        <v>387</v>
      </c>
      <c r="G431" s="38" t="s">
        <v>319</v>
      </c>
      <c r="H431" s="38" t="s">
        <v>241</v>
      </c>
      <c r="I431" s="41" t="n">
        <v>18</v>
      </c>
      <c r="J431" s="38" t="s">
        <v>369</v>
      </c>
      <c r="K431" s="39"/>
      <c r="L431" s="39"/>
      <c r="M431" s="39"/>
      <c r="N431" s="39"/>
      <c r="O431" s="39"/>
      <c r="P431" s="41" t="n">
        <v>1620</v>
      </c>
      <c r="Q431" s="41" t="n">
        <v>0</v>
      </c>
      <c r="R431" s="41" t="n">
        <v>145.8</v>
      </c>
      <c r="S431" s="41" t="n">
        <v>145.8</v>
      </c>
      <c r="T431" s="41" t="n">
        <v>0</v>
      </c>
      <c r="U431" s="41" t="n">
        <f aca="false">K431-P431</f>
        <v>-1620</v>
      </c>
      <c r="V431" s="41" t="n">
        <f aca="false">L431-Q431</f>
        <v>0</v>
      </c>
      <c r="W431" s="41" t="n">
        <f aca="false">M431-R431</f>
        <v>-145.8</v>
      </c>
      <c r="X431" s="41" t="n">
        <f aca="false">N431-S431</f>
        <v>-145.8</v>
      </c>
      <c r="Y431" s="41" t="n">
        <f aca="false">O431-T431</f>
        <v>0</v>
      </c>
      <c r="Z431" s="38" t="s">
        <v>370</v>
      </c>
      <c r="AA431" s="38" t="s">
        <v>241</v>
      </c>
      <c r="AB431" s="38" t="s">
        <v>369</v>
      </c>
      <c r="AC431" s="39" t="s">
        <v>243</v>
      </c>
    </row>
    <row r="432" customFormat="false" ht="15" hidden="false" customHeight="false" outlineLevel="0" collapsed="false">
      <c r="A432" s="38" t="s">
        <v>236</v>
      </c>
      <c r="B432" s="40" t="n">
        <v>43101</v>
      </c>
      <c r="C432" s="40" t="n">
        <v>43101</v>
      </c>
      <c r="D432" s="38" t="s">
        <v>237</v>
      </c>
      <c r="E432" s="39" t="s">
        <v>619</v>
      </c>
      <c r="F432" s="39" t="s">
        <v>604</v>
      </c>
      <c r="G432" s="38" t="s">
        <v>319</v>
      </c>
      <c r="H432" s="38" t="s">
        <v>241</v>
      </c>
      <c r="I432" s="41" t="n">
        <v>18</v>
      </c>
      <c r="J432" s="38" t="s">
        <v>369</v>
      </c>
      <c r="K432" s="39"/>
      <c r="L432" s="39"/>
      <c r="M432" s="39"/>
      <c r="N432" s="39"/>
      <c r="O432" s="39"/>
      <c r="P432" s="41" t="n">
        <v>7440</v>
      </c>
      <c r="Q432" s="41" t="n">
        <v>0</v>
      </c>
      <c r="R432" s="41" t="n">
        <v>669.6</v>
      </c>
      <c r="S432" s="41" t="n">
        <v>669.6</v>
      </c>
      <c r="T432" s="41" t="n">
        <v>0</v>
      </c>
      <c r="U432" s="41" t="n">
        <f aca="false">K432-P432</f>
        <v>-7440</v>
      </c>
      <c r="V432" s="41" t="n">
        <f aca="false">L432-Q432</f>
        <v>0</v>
      </c>
      <c r="W432" s="41" t="n">
        <f aca="false">M432-R432</f>
        <v>-669.6</v>
      </c>
      <c r="X432" s="41" t="n">
        <f aca="false">N432-S432</f>
        <v>-669.6</v>
      </c>
      <c r="Y432" s="41" t="n">
        <f aca="false">O432-T432</f>
        <v>0</v>
      </c>
      <c r="Z432" s="38" t="s">
        <v>370</v>
      </c>
      <c r="AA432" s="38" t="s">
        <v>241</v>
      </c>
      <c r="AB432" s="38" t="s">
        <v>369</v>
      </c>
      <c r="AC432" s="39" t="s">
        <v>243</v>
      </c>
    </row>
    <row r="433" customFormat="false" ht="15" hidden="false" customHeight="false" outlineLevel="0" collapsed="false">
      <c r="A433" s="38" t="s">
        <v>236</v>
      </c>
      <c r="B433" s="40" t="n">
        <v>43101</v>
      </c>
      <c r="C433" s="40" t="n">
        <v>43101</v>
      </c>
      <c r="D433" s="38" t="s">
        <v>237</v>
      </c>
      <c r="E433" s="39" t="s">
        <v>452</v>
      </c>
      <c r="F433" s="39" t="s">
        <v>453</v>
      </c>
      <c r="G433" s="38" t="s">
        <v>319</v>
      </c>
      <c r="H433" s="38" t="s">
        <v>241</v>
      </c>
      <c r="I433" s="41" t="n">
        <v>18</v>
      </c>
      <c r="J433" s="38" t="s">
        <v>369</v>
      </c>
      <c r="K433" s="39"/>
      <c r="L433" s="39"/>
      <c r="M433" s="39"/>
      <c r="N433" s="39"/>
      <c r="O433" s="39"/>
      <c r="P433" s="41" t="n">
        <v>9250</v>
      </c>
      <c r="Q433" s="41" t="n">
        <v>0</v>
      </c>
      <c r="R433" s="41" t="n">
        <v>832.5</v>
      </c>
      <c r="S433" s="41" t="n">
        <v>832.5</v>
      </c>
      <c r="T433" s="41" t="n">
        <v>0</v>
      </c>
      <c r="U433" s="41" t="n">
        <f aca="false">K433-P433</f>
        <v>-9250</v>
      </c>
      <c r="V433" s="41" t="n">
        <f aca="false">L433-Q433</f>
        <v>0</v>
      </c>
      <c r="W433" s="41" t="n">
        <f aca="false">M433-R433</f>
        <v>-832.5</v>
      </c>
      <c r="X433" s="41" t="n">
        <f aca="false">N433-S433</f>
        <v>-832.5</v>
      </c>
      <c r="Y433" s="41" t="n">
        <f aca="false">O433-T433</f>
        <v>0</v>
      </c>
      <c r="Z433" s="38" t="s">
        <v>370</v>
      </c>
      <c r="AA433" s="38" t="s">
        <v>241</v>
      </c>
      <c r="AB433" s="38" t="s">
        <v>369</v>
      </c>
      <c r="AC433" s="39" t="s">
        <v>243</v>
      </c>
    </row>
    <row r="434" customFormat="false" ht="15" hidden="false" customHeight="false" outlineLevel="0" collapsed="false">
      <c r="A434" s="38" t="s">
        <v>236</v>
      </c>
      <c r="B434" s="40" t="n">
        <v>43101</v>
      </c>
      <c r="C434" s="40" t="n">
        <v>43101</v>
      </c>
      <c r="D434" s="38" t="s">
        <v>237</v>
      </c>
      <c r="E434" s="39" t="s">
        <v>454</v>
      </c>
      <c r="F434" s="39" t="s">
        <v>455</v>
      </c>
      <c r="G434" s="38" t="s">
        <v>319</v>
      </c>
      <c r="H434" s="38" t="s">
        <v>241</v>
      </c>
      <c r="I434" s="41" t="n">
        <v>18</v>
      </c>
      <c r="J434" s="38" t="s">
        <v>369</v>
      </c>
      <c r="K434" s="39"/>
      <c r="L434" s="39"/>
      <c r="M434" s="39"/>
      <c r="N434" s="39"/>
      <c r="O434" s="39"/>
      <c r="P434" s="41" t="n">
        <v>65520</v>
      </c>
      <c r="Q434" s="41" t="n">
        <v>0</v>
      </c>
      <c r="R434" s="41" t="n">
        <v>5896.8</v>
      </c>
      <c r="S434" s="41" t="n">
        <v>5896.8</v>
      </c>
      <c r="T434" s="41" t="n">
        <v>0</v>
      </c>
      <c r="U434" s="41" t="n">
        <f aca="false">K434-P434</f>
        <v>-65520</v>
      </c>
      <c r="V434" s="41" t="n">
        <f aca="false">L434-Q434</f>
        <v>0</v>
      </c>
      <c r="W434" s="41" t="n">
        <f aca="false">M434-R434</f>
        <v>-5896.8</v>
      </c>
      <c r="X434" s="41" t="n">
        <f aca="false">N434-S434</f>
        <v>-5896.8</v>
      </c>
      <c r="Y434" s="41" t="n">
        <f aca="false">O434-T434</f>
        <v>0</v>
      </c>
      <c r="Z434" s="38" t="s">
        <v>370</v>
      </c>
      <c r="AA434" s="38" t="s">
        <v>241</v>
      </c>
      <c r="AB434" s="38" t="s">
        <v>369</v>
      </c>
      <c r="AC434" s="39" t="s">
        <v>243</v>
      </c>
    </row>
    <row r="435" customFormat="false" ht="15" hidden="false" customHeight="false" outlineLevel="0" collapsed="false">
      <c r="A435" s="38" t="s">
        <v>236</v>
      </c>
      <c r="B435" s="40" t="n">
        <v>43101</v>
      </c>
      <c r="C435" s="40" t="n">
        <v>43101</v>
      </c>
      <c r="D435" s="38" t="s">
        <v>237</v>
      </c>
      <c r="E435" s="39" t="s">
        <v>388</v>
      </c>
      <c r="F435" s="39" t="s">
        <v>389</v>
      </c>
      <c r="G435" s="38" t="s">
        <v>319</v>
      </c>
      <c r="H435" s="38" t="s">
        <v>241</v>
      </c>
      <c r="I435" s="41" t="n">
        <v>5</v>
      </c>
      <c r="J435" s="38" t="s">
        <v>369</v>
      </c>
      <c r="K435" s="39"/>
      <c r="L435" s="39"/>
      <c r="M435" s="39"/>
      <c r="N435" s="39"/>
      <c r="O435" s="39"/>
      <c r="P435" s="41" t="n">
        <v>43000</v>
      </c>
      <c r="Q435" s="41" t="n">
        <v>0</v>
      </c>
      <c r="R435" s="41" t="n">
        <v>1075</v>
      </c>
      <c r="S435" s="41" t="n">
        <v>1075</v>
      </c>
      <c r="T435" s="41" t="n">
        <v>0</v>
      </c>
      <c r="U435" s="41" t="n">
        <f aca="false">K435-P435</f>
        <v>-43000</v>
      </c>
      <c r="V435" s="41" t="n">
        <f aca="false">L435-Q435</f>
        <v>0</v>
      </c>
      <c r="W435" s="41" t="n">
        <f aca="false">M435-R435</f>
        <v>-1075</v>
      </c>
      <c r="X435" s="41" t="n">
        <f aca="false">N435-S435</f>
        <v>-1075</v>
      </c>
      <c r="Y435" s="41" t="n">
        <f aca="false">O435-T435</f>
        <v>0</v>
      </c>
      <c r="Z435" s="38" t="s">
        <v>370</v>
      </c>
      <c r="AA435" s="38" t="s">
        <v>241</v>
      </c>
      <c r="AB435" s="38" t="s">
        <v>369</v>
      </c>
      <c r="AC435" s="39" t="s">
        <v>243</v>
      </c>
    </row>
    <row r="436" customFormat="false" ht="15" hidden="false" customHeight="false" outlineLevel="0" collapsed="false">
      <c r="A436" s="38" t="s">
        <v>236</v>
      </c>
      <c r="B436" s="40" t="n">
        <v>43101</v>
      </c>
      <c r="C436" s="40" t="n">
        <v>43101</v>
      </c>
      <c r="D436" s="38" t="s">
        <v>237</v>
      </c>
      <c r="E436" s="39" t="s">
        <v>599</v>
      </c>
      <c r="F436" s="39" t="s">
        <v>600</v>
      </c>
      <c r="G436" s="38" t="s">
        <v>319</v>
      </c>
      <c r="H436" s="38" t="s">
        <v>241</v>
      </c>
      <c r="I436" s="41" t="n">
        <v>18</v>
      </c>
      <c r="J436" s="38" t="s">
        <v>369</v>
      </c>
      <c r="K436" s="39"/>
      <c r="L436" s="39"/>
      <c r="M436" s="39"/>
      <c r="N436" s="39"/>
      <c r="O436" s="39"/>
      <c r="P436" s="41" t="n">
        <v>17000</v>
      </c>
      <c r="Q436" s="41" t="n">
        <v>0</v>
      </c>
      <c r="R436" s="41" t="n">
        <v>1530</v>
      </c>
      <c r="S436" s="41" t="n">
        <v>1530</v>
      </c>
      <c r="T436" s="41" t="n">
        <v>0</v>
      </c>
      <c r="U436" s="41" t="n">
        <f aca="false">K436-P436</f>
        <v>-17000</v>
      </c>
      <c r="V436" s="41" t="n">
        <f aca="false">L436-Q436</f>
        <v>0</v>
      </c>
      <c r="W436" s="41" t="n">
        <f aca="false">M436-R436</f>
        <v>-1530</v>
      </c>
      <c r="X436" s="41" t="n">
        <f aca="false">N436-S436</f>
        <v>-1530</v>
      </c>
      <c r="Y436" s="41" t="n">
        <f aca="false">O436-T436</f>
        <v>0</v>
      </c>
      <c r="Z436" s="38" t="s">
        <v>370</v>
      </c>
      <c r="AA436" s="38" t="s">
        <v>241</v>
      </c>
      <c r="AB436" s="38" t="s">
        <v>369</v>
      </c>
      <c r="AC436" s="39" t="s">
        <v>243</v>
      </c>
    </row>
    <row r="437" customFormat="false" ht="15" hidden="false" customHeight="false" outlineLevel="0" collapsed="false">
      <c r="A437" s="38" t="s">
        <v>236</v>
      </c>
      <c r="B437" s="40" t="n">
        <v>43101</v>
      </c>
      <c r="C437" s="40" t="n">
        <v>43101</v>
      </c>
      <c r="D437" s="38" t="s">
        <v>237</v>
      </c>
      <c r="E437" s="39" t="s">
        <v>544</v>
      </c>
      <c r="F437" s="39" t="s">
        <v>545</v>
      </c>
      <c r="G437" s="38" t="s">
        <v>319</v>
      </c>
      <c r="H437" s="38" t="s">
        <v>241</v>
      </c>
      <c r="I437" s="41" t="n">
        <v>18</v>
      </c>
      <c r="J437" s="38" t="s">
        <v>369</v>
      </c>
      <c r="K437" s="39"/>
      <c r="L437" s="39"/>
      <c r="M437" s="39"/>
      <c r="N437" s="39"/>
      <c r="O437" s="39"/>
      <c r="P437" s="41" t="n">
        <v>20462.64</v>
      </c>
      <c r="Q437" s="41" t="n">
        <v>0</v>
      </c>
      <c r="R437" s="41" t="n">
        <v>1841.64</v>
      </c>
      <c r="S437" s="41" t="n">
        <v>1841.64</v>
      </c>
      <c r="T437" s="41" t="n">
        <v>0</v>
      </c>
      <c r="U437" s="41" t="n">
        <f aca="false">K437-P437</f>
        <v>-20462.64</v>
      </c>
      <c r="V437" s="41" t="n">
        <f aca="false">L437-Q437</f>
        <v>0</v>
      </c>
      <c r="W437" s="41" t="n">
        <f aca="false">M437-R437</f>
        <v>-1841.64</v>
      </c>
      <c r="X437" s="41" t="n">
        <f aca="false">N437-S437</f>
        <v>-1841.64</v>
      </c>
      <c r="Y437" s="41" t="n">
        <f aca="false">O437-T437</f>
        <v>0</v>
      </c>
      <c r="Z437" s="38" t="s">
        <v>370</v>
      </c>
      <c r="AA437" s="38" t="s">
        <v>241</v>
      </c>
      <c r="AB437" s="38" t="s">
        <v>369</v>
      </c>
      <c r="AC437" s="39" t="s">
        <v>243</v>
      </c>
    </row>
    <row r="438" customFormat="false" ht="15" hidden="false" customHeight="false" outlineLevel="0" collapsed="false">
      <c r="A438" s="38" t="s">
        <v>236</v>
      </c>
      <c r="B438" s="40" t="n">
        <v>43101</v>
      </c>
      <c r="C438" s="40" t="n">
        <v>43101</v>
      </c>
      <c r="D438" s="38" t="s">
        <v>237</v>
      </c>
      <c r="E438" s="39" t="s">
        <v>603</v>
      </c>
      <c r="F438" s="39" t="s">
        <v>604</v>
      </c>
      <c r="G438" s="38" t="s">
        <v>319</v>
      </c>
      <c r="H438" s="38" t="s">
        <v>241</v>
      </c>
      <c r="I438" s="41" t="n">
        <v>18</v>
      </c>
      <c r="J438" s="38" t="s">
        <v>369</v>
      </c>
      <c r="K438" s="39"/>
      <c r="L438" s="39"/>
      <c r="M438" s="39"/>
      <c r="N438" s="39"/>
      <c r="O438" s="39"/>
      <c r="P438" s="41" t="n">
        <v>2600</v>
      </c>
      <c r="Q438" s="41" t="n">
        <v>0</v>
      </c>
      <c r="R438" s="41" t="n">
        <v>234</v>
      </c>
      <c r="S438" s="41" t="n">
        <v>234</v>
      </c>
      <c r="T438" s="41" t="n">
        <v>0</v>
      </c>
      <c r="U438" s="41" t="n">
        <f aca="false">K438-P438</f>
        <v>-2600</v>
      </c>
      <c r="V438" s="41" t="n">
        <f aca="false">L438-Q438</f>
        <v>0</v>
      </c>
      <c r="W438" s="41" t="n">
        <f aca="false">M438-R438</f>
        <v>-234</v>
      </c>
      <c r="X438" s="41" t="n">
        <f aca="false">N438-S438</f>
        <v>-234</v>
      </c>
      <c r="Y438" s="41" t="n">
        <f aca="false">O438-T438</f>
        <v>0</v>
      </c>
      <c r="Z438" s="38" t="s">
        <v>370</v>
      </c>
      <c r="AA438" s="38" t="s">
        <v>241</v>
      </c>
      <c r="AB438" s="38" t="s">
        <v>369</v>
      </c>
      <c r="AC438" s="39" t="s">
        <v>243</v>
      </c>
    </row>
    <row r="439" customFormat="false" ht="15" hidden="false" customHeight="false" outlineLevel="0" collapsed="false">
      <c r="A439" s="38" t="s">
        <v>236</v>
      </c>
      <c r="B439" s="40" t="n">
        <v>43101</v>
      </c>
      <c r="C439" s="40" t="n">
        <v>43101</v>
      </c>
      <c r="D439" s="38" t="s">
        <v>237</v>
      </c>
      <c r="E439" s="39" t="s">
        <v>459</v>
      </c>
      <c r="F439" s="39" t="s">
        <v>460</v>
      </c>
      <c r="G439" s="38" t="s">
        <v>319</v>
      </c>
      <c r="H439" s="38" t="s">
        <v>241</v>
      </c>
      <c r="I439" s="41" t="n">
        <v>5</v>
      </c>
      <c r="J439" s="38" t="s">
        <v>369</v>
      </c>
      <c r="K439" s="39"/>
      <c r="L439" s="39"/>
      <c r="M439" s="39"/>
      <c r="N439" s="39"/>
      <c r="O439" s="39"/>
      <c r="P439" s="41" t="n">
        <v>21560</v>
      </c>
      <c r="Q439" s="41" t="n">
        <v>0</v>
      </c>
      <c r="R439" s="41" t="n">
        <v>539</v>
      </c>
      <c r="S439" s="41" t="n">
        <v>539</v>
      </c>
      <c r="T439" s="41" t="n">
        <v>0</v>
      </c>
      <c r="U439" s="41" t="n">
        <f aca="false">K439-P439</f>
        <v>-21560</v>
      </c>
      <c r="V439" s="41" t="n">
        <f aca="false">L439-Q439</f>
        <v>0</v>
      </c>
      <c r="W439" s="41" t="n">
        <f aca="false">M439-R439</f>
        <v>-539</v>
      </c>
      <c r="X439" s="41" t="n">
        <f aca="false">N439-S439</f>
        <v>-539</v>
      </c>
      <c r="Y439" s="41" t="n">
        <f aca="false">O439-T439</f>
        <v>0</v>
      </c>
      <c r="Z439" s="38" t="s">
        <v>370</v>
      </c>
      <c r="AA439" s="38" t="s">
        <v>241</v>
      </c>
      <c r="AB439" s="38" t="s">
        <v>369</v>
      </c>
      <c r="AC439" s="39" t="s">
        <v>243</v>
      </c>
    </row>
    <row r="440" customFormat="false" ht="15" hidden="false" customHeight="false" outlineLevel="0" collapsed="false">
      <c r="A440" s="38" t="s">
        <v>236</v>
      </c>
      <c r="B440" s="40" t="n">
        <v>43101</v>
      </c>
      <c r="C440" s="40" t="n">
        <v>43101</v>
      </c>
      <c r="D440" s="38" t="s">
        <v>237</v>
      </c>
      <c r="E440" s="39" t="s">
        <v>459</v>
      </c>
      <c r="F440" s="39" t="s">
        <v>460</v>
      </c>
      <c r="G440" s="38" t="s">
        <v>319</v>
      </c>
      <c r="H440" s="38" t="s">
        <v>241</v>
      </c>
      <c r="I440" s="41" t="n">
        <v>18</v>
      </c>
      <c r="J440" s="38" t="s">
        <v>369</v>
      </c>
      <c r="K440" s="39"/>
      <c r="L440" s="39"/>
      <c r="M440" s="39"/>
      <c r="N440" s="39"/>
      <c r="O440" s="39"/>
      <c r="P440" s="41" t="n">
        <v>182724</v>
      </c>
      <c r="Q440" s="41" t="n">
        <v>0</v>
      </c>
      <c r="R440" s="41" t="n">
        <v>16445.16</v>
      </c>
      <c r="S440" s="41" t="n">
        <v>16445.16</v>
      </c>
      <c r="T440" s="41" t="n">
        <v>0</v>
      </c>
      <c r="U440" s="41" t="n">
        <f aca="false">K440-P440</f>
        <v>-182724</v>
      </c>
      <c r="V440" s="41" t="n">
        <f aca="false">L440-Q440</f>
        <v>0</v>
      </c>
      <c r="W440" s="41" t="n">
        <f aca="false">M440-R440</f>
        <v>-16445.16</v>
      </c>
      <c r="X440" s="41" t="n">
        <f aca="false">N440-S440</f>
        <v>-16445.16</v>
      </c>
      <c r="Y440" s="41" t="n">
        <f aca="false">O440-T440</f>
        <v>0</v>
      </c>
      <c r="Z440" s="38" t="s">
        <v>370</v>
      </c>
      <c r="AA440" s="38" t="s">
        <v>241</v>
      </c>
      <c r="AB440" s="38" t="s">
        <v>369</v>
      </c>
      <c r="AC440" s="39" t="s">
        <v>243</v>
      </c>
    </row>
    <row r="441" customFormat="false" ht="15" hidden="false" customHeight="false" outlineLevel="0" collapsed="false">
      <c r="A441" s="38" t="s">
        <v>236</v>
      </c>
      <c r="B441" s="40" t="n">
        <v>43101</v>
      </c>
      <c r="C441" s="40" t="n">
        <v>43101</v>
      </c>
      <c r="D441" s="38" t="s">
        <v>237</v>
      </c>
      <c r="E441" s="39" t="s">
        <v>461</v>
      </c>
      <c r="F441" s="39" t="s">
        <v>391</v>
      </c>
      <c r="G441" s="38" t="s">
        <v>319</v>
      </c>
      <c r="H441" s="38" t="s">
        <v>241</v>
      </c>
      <c r="I441" s="41" t="n">
        <v>18</v>
      </c>
      <c r="J441" s="38" t="s">
        <v>369</v>
      </c>
      <c r="K441" s="39"/>
      <c r="L441" s="39"/>
      <c r="M441" s="39"/>
      <c r="N441" s="39"/>
      <c r="O441" s="39"/>
      <c r="P441" s="41" t="n">
        <v>233952</v>
      </c>
      <c r="Q441" s="41" t="n">
        <v>0</v>
      </c>
      <c r="R441" s="41" t="n">
        <v>21055.68</v>
      </c>
      <c r="S441" s="41" t="n">
        <v>21055.68</v>
      </c>
      <c r="T441" s="41" t="n">
        <v>0</v>
      </c>
      <c r="U441" s="41" t="n">
        <f aca="false">K441-P441</f>
        <v>-233952</v>
      </c>
      <c r="V441" s="41" t="n">
        <f aca="false">L441-Q441</f>
        <v>0</v>
      </c>
      <c r="W441" s="41" t="n">
        <f aca="false">M441-R441</f>
        <v>-21055.68</v>
      </c>
      <c r="X441" s="41" t="n">
        <f aca="false">N441-S441</f>
        <v>-21055.68</v>
      </c>
      <c r="Y441" s="41" t="n">
        <f aca="false">O441-T441</f>
        <v>0</v>
      </c>
      <c r="Z441" s="38" t="s">
        <v>370</v>
      </c>
      <c r="AA441" s="38" t="s">
        <v>241</v>
      </c>
      <c r="AB441" s="38" t="s">
        <v>369</v>
      </c>
      <c r="AC441" s="39" t="s">
        <v>243</v>
      </c>
    </row>
    <row r="442" customFormat="false" ht="15" hidden="false" customHeight="false" outlineLevel="0" collapsed="false">
      <c r="A442" s="38" t="s">
        <v>236</v>
      </c>
      <c r="B442" s="40" t="n">
        <v>43101</v>
      </c>
      <c r="C442" s="40" t="n">
        <v>43101</v>
      </c>
      <c r="D442" s="38" t="s">
        <v>237</v>
      </c>
      <c r="E442" s="39" t="s">
        <v>621</v>
      </c>
      <c r="F442" s="39" t="s">
        <v>622</v>
      </c>
      <c r="G442" s="38" t="s">
        <v>319</v>
      </c>
      <c r="H442" s="38" t="s">
        <v>241</v>
      </c>
      <c r="I442" s="41" t="n">
        <v>18</v>
      </c>
      <c r="J442" s="38" t="s">
        <v>369</v>
      </c>
      <c r="K442" s="39"/>
      <c r="L442" s="39"/>
      <c r="M442" s="39"/>
      <c r="N442" s="39"/>
      <c r="O442" s="39"/>
      <c r="P442" s="41" t="n">
        <v>13381.4</v>
      </c>
      <c r="Q442" s="41" t="n">
        <v>2408.65</v>
      </c>
      <c r="R442" s="41" t="n">
        <v>0</v>
      </c>
      <c r="S442" s="41" t="n">
        <v>0</v>
      </c>
      <c r="T442" s="41" t="n">
        <v>0</v>
      </c>
      <c r="U442" s="41" t="n">
        <f aca="false">K442-P442</f>
        <v>-13381.4</v>
      </c>
      <c r="V442" s="41" t="n">
        <f aca="false">L442-Q442</f>
        <v>-2408.65</v>
      </c>
      <c r="W442" s="41" t="n">
        <f aca="false">M442-R442</f>
        <v>0</v>
      </c>
      <c r="X442" s="41" t="n">
        <f aca="false">N442-S442</f>
        <v>0</v>
      </c>
      <c r="Y442" s="41" t="n">
        <f aca="false">O442-T442</f>
        <v>0</v>
      </c>
      <c r="Z442" s="38" t="s">
        <v>370</v>
      </c>
      <c r="AA442" s="38" t="s">
        <v>241</v>
      </c>
      <c r="AB442" s="38" t="s">
        <v>369</v>
      </c>
      <c r="AC442" s="39" t="s">
        <v>243</v>
      </c>
    </row>
    <row r="443" customFormat="false" ht="15" hidden="false" customHeight="false" outlineLevel="0" collapsed="false">
      <c r="A443" s="38" t="s">
        <v>236</v>
      </c>
      <c r="B443" s="40" t="n">
        <v>43101</v>
      </c>
      <c r="C443" s="40" t="n">
        <v>43101</v>
      </c>
      <c r="D443" s="38" t="s">
        <v>237</v>
      </c>
      <c r="E443" s="39" t="s">
        <v>404</v>
      </c>
      <c r="F443" s="39" t="s">
        <v>405</v>
      </c>
      <c r="G443" s="38" t="s">
        <v>319</v>
      </c>
      <c r="H443" s="38" t="s">
        <v>241</v>
      </c>
      <c r="I443" s="41" t="n">
        <v>18</v>
      </c>
      <c r="J443" s="38" t="s">
        <v>369</v>
      </c>
      <c r="K443" s="39"/>
      <c r="L443" s="39"/>
      <c r="M443" s="39"/>
      <c r="N443" s="39"/>
      <c r="O443" s="39"/>
      <c r="P443" s="41" t="n">
        <v>344850.18</v>
      </c>
      <c r="Q443" s="41" t="n">
        <v>62073.03</v>
      </c>
      <c r="R443" s="41" t="n">
        <v>0</v>
      </c>
      <c r="S443" s="41" t="n">
        <v>0</v>
      </c>
      <c r="T443" s="41" t="n">
        <v>0</v>
      </c>
      <c r="U443" s="41" t="n">
        <f aca="false">K443-P443</f>
        <v>-344850.18</v>
      </c>
      <c r="V443" s="41" t="n">
        <f aca="false">L443-Q443</f>
        <v>-62073.03</v>
      </c>
      <c r="W443" s="41" t="n">
        <f aca="false">M443-R443</f>
        <v>0</v>
      </c>
      <c r="X443" s="41" t="n">
        <f aca="false">N443-S443</f>
        <v>0</v>
      </c>
      <c r="Y443" s="41" t="n">
        <f aca="false">O443-T443</f>
        <v>0</v>
      </c>
      <c r="Z443" s="38" t="s">
        <v>370</v>
      </c>
      <c r="AA443" s="38" t="s">
        <v>241</v>
      </c>
      <c r="AB443" s="38" t="s">
        <v>369</v>
      </c>
      <c r="AC443" s="39" t="s">
        <v>243</v>
      </c>
    </row>
    <row r="444" customFormat="false" ht="15" hidden="false" customHeight="false" outlineLevel="0" collapsed="false">
      <c r="A444" s="38" t="s">
        <v>236</v>
      </c>
      <c r="B444" s="40" t="n">
        <v>43101</v>
      </c>
      <c r="C444" s="40" t="n">
        <v>43101</v>
      </c>
      <c r="D444" s="38" t="s">
        <v>237</v>
      </c>
      <c r="E444" s="39" t="s">
        <v>546</v>
      </c>
      <c r="F444" s="39" t="s">
        <v>547</v>
      </c>
      <c r="G444" s="38" t="s">
        <v>319</v>
      </c>
      <c r="H444" s="38" t="s">
        <v>241</v>
      </c>
      <c r="I444" s="41" t="n">
        <v>18</v>
      </c>
      <c r="J444" s="38" t="s">
        <v>369</v>
      </c>
      <c r="K444" s="39"/>
      <c r="L444" s="39"/>
      <c r="M444" s="39"/>
      <c r="N444" s="39"/>
      <c r="O444" s="39"/>
      <c r="P444" s="41" t="n">
        <v>47094</v>
      </c>
      <c r="Q444" s="41" t="n">
        <v>8476.92</v>
      </c>
      <c r="R444" s="41" t="n">
        <v>0</v>
      </c>
      <c r="S444" s="41" t="n">
        <v>0</v>
      </c>
      <c r="T444" s="41" t="n">
        <v>0</v>
      </c>
      <c r="U444" s="41" t="n">
        <f aca="false">K444-P444</f>
        <v>-47094</v>
      </c>
      <c r="V444" s="41" t="n">
        <f aca="false">L444-Q444</f>
        <v>-8476.92</v>
      </c>
      <c r="W444" s="41" t="n">
        <f aca="false">M444-R444</f>
        <v>0</v>
      </c>
      <c r="X444" s="41" t="n">
        <f aca="false">N444-S444</f>
        <v>0</v>
      </c>
      <c r="Y444" s="41" t="n">
        <f aca="false">O444-T444</f>
        <v>0</v>
      </c>
      <c r="Z444" s="38" t="s">
        <v>370</v>
      </c>
      <c r="AA444" s="38" t="s">
        <v>241</v>
      </c>
      <c r="AB444" s="38" t="s">
        <v>369</v>
      </c>
      <c r="AC444" s="39" t="s">
        <v>243</v>
      </c>
    </row>
    <row r="445" customFormat="false" ht="15" hidden="false" customHeight="false" outlineLevel="0" collapsed="false">
      <c r="A445" s="38" t="s">
        <v>236</v>
      </c>
      <c r="B445" s="40" t="n">
        <v>43101</v>
      </c>
      <c r="C445" s="40" t="n">
        <v>43101</v>
      </c>
      <c r="D445" s="38" t="s">
        <v>237</v>
      </c>
      <c r="E445" s="39" t="s">
        <v>463</v>
      </c>
      <c r="F445" s="39" t="s">
        <v>464</v>
      </c>
      <c r="G445" s="38" t="s">
        <v>319</v>
      </c>
      <c r="H445" s="38" t="s">
        <v>241</v>
      </c>
      <c r="I445" s="41" t="n">
        <v>18</v>
      </c>
      <c r="J445" s="38" t="s">
        <v>369</v>
      </c>
      <c r="K445" s="39"/>
      <c r="L445" s="39"/>
      <c r="M445" s="39"/>
      <c r="N445" s="39"/>
      <c r="O445" s="39"/>
      <c r="P445" s="41" t="n">
        <v>66538</v>
      </c>
      <c r="Q445" s="41" t="n">
        <v>11976.84</v>
      </c>
      <c r="R445" s="41" t="n">
        <v>0</v>
      </c>
      <c r="S445" s="41" t="n">
        <v>0</v>
      </c>
      <c r="T445" s="41" t="n">
        <v>0</v>
      </c>
      <c r="U445" s="41" t="n">
        <f aca="false">K445-P445</f>
        <v>-66538</v>
      </c>
      <c r="V445" s="41" t="n">
        <f aca="false">L445-Q445</f>
        <v>-11976.84</v>
      </c>
      <c r="W445" s="41" t="n">
        <f aca="false">M445-R445</f>
        <v>0</v>
      </c>
      <c r="X445" s="41" t="n">
        <f aca="false">N445-S445</f>
        <v>0</v>
      </c>
      <c r="Y445" s="41" t="n">
        <f aca="false">O445-T445</f>
        <v>0</v>
      </c>
      <c r="Z445" s="38" t="s">
        <v>370</v>
      </c>
      <c r="AA445" s="38" t="s">
        <v>241</v>
      </c>
      <c r="AB445" s="38" t="s">
        <v>369</v>
      </c>
      <c r="AC445" s="39" t="s">
        <v>243</v>
      </c>
    </row>
    <row r="446" customFormat="false" ht="15" hidden="false" customHeight="false" outlineLevel="0" collapsed="false">
      <c r="A446" s="38" t="s">
        <v>236</v>
      </c>
      <c r="B446" s="40" t="n">
        <v>43101</v>
      </c>
      <c r="C446" s="40" t="n">
        <v>43101</v>
      </c>
      <c r="D446" s="38" t="s">
        <v>237</v>
      </c>
      <c r="E446" s="39" t="s">
        <v>623</v>
      </c>
      <c r="F446" s="39" t="s">
        <v>361</v>
      </c>
      <c r="G446" s="38" t="s">
        <v>319</v>
      </c>
      <c r="H446" s="38" t="s">
        <v>241</v>
      </c>
      <c r="I446" s="41" t="n">
        <v>18</v>
      </c>
      <c r="J446" s="38" t="s">
        <v>369</v>
      </c>
      <c r="K446" s="39"/>
      <c r="L446" s="39"/>
      <c r="M446" s="39"/>
      <c r="N446" s="39"/>
      <c r="O446" s="39"/>
      <c r="P446" s="41" t="n">
        <v>169100</v>
      </c>
      <c r="Q446" s="41" t="n">
        <v>30438</v>
      </c>
      <c r="R446" s="41" t="n">
        <v>0</v>
      </c>
      <c r="S446" s="41" t="n">
        <v>0</v>
      </c>
      <c r="T446" s="41" t="n">
        <v>0</v>
      </c>
      <c r="U446" s="41" t="n">
        <f aca="false">K446-P446</f>
        <v>-169100</v>
      </c>
      <c r="V446" s="41" t="n">
        <f aca="false">L446-Q446</f>
        <v>-30438</v>
      </c>
      <c r="W446" s="41" t="n">
        <f aca="false">M446-R446</f>
        <v>0</v>
      </c>
      <c r="X446" s="41" t="n">
        <f aca="false">N446-S446</f>
        <v>0</v>
      </c>
      <c r="Y446" s="41" t="n">
        <f aca="false">O446-T446</f>
        <v>0</v>
      </c>
      <c r="Z446" s="38" t="s">
        <v>370</v>
      </c>
      <c r="AA446" s="38" t="s">
        <v>241</v>
      </c>
      <c r="AB446" s="38" t="s">
        <v>369</v>
      </c>
      <c r="AC446" s="39" t="s">
        <v>243</v>
      </c>
    </row>
    <row r="447" customFormat="false" ht="15" hidden="false" customHeight="false" outlineLevel="0" collapsed="false">
      <c r="A447" s="38" t="s">
        <v>236</v>
      </c>
      <c r="B447" s="40" t="n">
        <v>43101</v>
      </c>
      <c r="C447" s="40" t="n">
        <v>43101</v>
      </c>
      <c r="D447" s="38" t="s">
        <v>237</v>
      </c>
      <c r="E447" s="39" t="s">
        <v>624</v>
      </c>
      <c r="F447" s="39" t="s">
        <v>579</v>
      </c>
      <c r="G447" s="38" t="s">
        <v>319</v>
      </c>
      <c r="H447" s="38" t="s">
        <v>241</v>
      </c>
      <c r="I447" s="41" t="n">
        <v>18</v>
      </c>
      <c r="J447" s="38" t="s">
        <v>369</v>
      </c>
      <c r="K447" s="39"/>
      <c r="L447" s="39"/>
      <c r="M447" s="39"/>
      <c r="N447" s="39"/>
      <c r="O447" s="39"/>
      <c r="P447" s="41" t="n">
        <v>639000</v>
      </c>
      <c r="Q447" s="41" t="n">
        <v>115020</v>
      </c>
      <c r="R447" s="41" t="n">
        <v>0</v>
      </c>
      <c r="S447" s="41" t="n">
        <v>0</v>
      </c>
      <c r="T447" s="41" t="n">
        <v>0</v>
      </c>
      <c r="U447" s="41" t="n">
        <f aca="false">K447-P447</f>
        <v>-639000</v>
      </c>
      <c r="V447" s="41" t="n">
        <f aca="false">L447-Q447</f>
        <v>-115020</v>
      </c>
      <c r="W447" s="41" t="n">
        <f aca="false">M447-R447</f>
        <v>0</v>
      </c>
      <c r="X447" s="41" t="n">
        <f aca="false">N447-S447</f>
        <v>0</v>
      </c>
      <c r="Y447" s="41" t="n">
        <f aca="false">O447-T447</f>
        <v>0</v>
      </c>
      <c r="Z447" s="38" t="s">
        <v>370</v>
      </c>
      <c r="AA447" s="38" t="s">
        <v>241</v>
      </c>
      <c r="AB447" s="38" t="s">
        <v>369</v>
      </c>
      <c r="AC447" s="39" t="s">
        <v>243</v>
      </c>
    </row>
    <row r="448" customFormat="false" ht="15" hidden="false" customHeight="false" outlineLevel="0" collapsed="false">
      <c r="A448" s="38" t="s">
        <v>236</v>
      </c>
      <c r="B448" s="40" t="n">
        <v>43101</v>
      </c>
      <c r="C448" s="40" t="n">
        <v>43101</v>
      </c>
      <c r="D448" s="38" t="s">
        <v>237</v>
      </c>
      <c r="E448" s="39" t="s">
        <v>625</v>
      </c>
      <c r="F448" s="39" t="s">
        <v>557</v>
      </c>
      <c r="G448" s="38" t="s">
        <v>319</v>
      </c>
      <c r="H448" s="38" t="s">
        <v>241</v>
      </c>
      <c r="I448" s="41" t="n">
        <v>18</v>
      </c>
      <c r="J448" s="38" t="s">
        <v>369</v>
      </c>
      <c r="K448" s="39"/>
      <c r="L448" s="39"/>
      <c r="M448" s="39"/>
      <c r="N448" s="39"/>
      <c r="O448" s="39"/>
      <c r="P448" s="41" t="n">
        <v>1563197</v>
      </c>
      <c r="Q448" s="41" t="n">
        <v>281375.46</v>
      </c>
      <c r="R448" s="41" t="n">
        <v>0</v>
      </c>
      <c r="S448" s="41" t="n">
        <v>0</v>
      </c>
      <c r="T448" s="41" t="n">
        <v>0</v>
      </c>
      <c r="U448" s="41" t="n">
        <f aca="false">K448-P448</f>
        <v>-1563197</v>
      </c>
      <c r="V448" s="41" t="n">
        <f aca="false">L448-Q448</f>
        <v>-281375.46</v>
      </c>
      <c r="W448" s="41" t="n">
        <f aca="false">M448-R448</f>
        <v>0</v>
      </c>
      <c r="X448" s="41" t="n">
        <f aca="false">N448-S448</f>
        <v>0</v>
      </c>
      <c r="Y448" s="41" t="n">
        <f aca="false">O448-T448</f>
        <v>0</v>
      </c>
      <c r="Z448" s="38" t="s">
        <v>370</v>
      </c>
      <c r="AA448" s="38" t="s">
        <v>241</v>
      </c>
      <c r="AB448" s="38" t="s">
        <v>369</v>
      </c>
      <c r="AC448" s="39" t="s">
        <v>243</v>
      </c>
    </row>
    <row r="449" customFormat="false" ht="15" hidden="false" customHeight="false" outlineLevel="0" collapsed="false">
      <c r="A449" s="38" t="s">
        <v>236</v>
      </c>
      <c r="B449" s="40" t="n">
        <v>43101</v>
      </c>
      <c r="C449" s="40" t="n">
        <v>43101</v>
      </c>
      <c r="D449" s="38" t="s">
        <v>237</v>
      </c>
      <c r="E449" s="39" t="s">
        <v>468</v>
      </c>
      <c r="F449" s="39" t="s">
        <v>469</v>
      </c>
      <c r="G449" s="38" t="s">
        <v>319</v>
      </c>
      <c r="H449" s="38" t="s">
        <v>241</v>
      </c>
      <c r="I449" s="41" t="n">
        <v>18</v>
      </c>
      <c r="J449" s="38" t="s">
        <v>369</v>
      </c>
      <c r="K449" s="39"/>
      <c r="L449" s="39"/>
      <c r="M449" s="39"/>
      <c r="N449" s="39"/>
      <c r="O449" s="39"/>
      <c r="P449" s="41" t="n">
        <v>2154501.44</v>
      </c>
      <c r="Q449" s="41" t="n">
        <v>387810.25</v>
      </c>
      <c r="R449" s="41" t="n">
        <v>0</v>
      </c>
      <c r="S449" s="41" t="n">
        <v>0</v>
      </c>
      <c r="T449" s="41" t="n">
        <v>0</v>
      </c>
      <c r="U449" s="41" t="n">
        <f aca="false">K449-P449</f>
        <v>-2154501.44</v>
      </c>
      <c r="V449" s="41" t="n">
        <f aca="false">L449-Q449</f>
        <v>-387810.25</v>
      </c>
      <c r="W449" s="41" t="n">
        <f aca="false">M449-R449</f>
        <v>0</v>
      </c>
      <c r="X449" s="41" t="n">
        <f aca="false">N449-S449</f>
        <v>0</v>
      </c>
      <c r="Y449" s="41" t="n">
        <f aca="false">O449-T449</f>
        <v>0</v>
      </c>
      <c r="Z449" s="38" t="s">
        <v>370</v>
      </c>
      <c r="AA449" s="38" t="s">
        <v>241</v>
      </c>
      <c r="AB449" s="38" t="s">
        <v>369</v>
      </c>
      <c r="AC449" s="39" t="s">
        <v>243</v>
      </c>
    </row>
    <row r="450" customFormat="false" ht="15" hidden="false" customHeight="false" outlineLevel="0" collapsed="false">
      <c r="A450" s="38" t="s">
        <v>236</v>
      </c>
      <c r="B450" s="40" t="n">
        <v>43101</v>
      </c>
      <c r="C450" s="40" t="n">
        <v>43101</v>
      </c>
      <c r="D450" s="38" t="s">
        <v>237</v>
      </c>
      <c r="E450" s="39" t="s">
        <v>471</v>
      </c>
      <c r="F450" s="39" t="s">
        <v>472</v>
      </c>
      <c r="G450" s="38" t="s">
        <v>319</v>
      </c>
      <c r="H450" s="38" t="s">
        <v>241</v>
      </c>
      <c r="I450" s="41" t="n">
        <v>18</v>
      </c>
      <c r="J450" s="38" t="s">
        <v>369</v>
      </c>
      <c r="K450" s="39"/>
      <c r="L450" s="39"/>
      <c r="M450" s="39"/>
      <c r="N450" s="39"/>
      <c r="O450" s="39"/>
      <c r="P450" s="41" t="n">
        <v>8250</v>
      </c>
      <c r="Q450" s="41" t="n">
        <v>1485</v>
      </c>
      <c r="R450" s="41" t="n">
        <v>0</v>
      </c>
      <c r="S450" s="41" t="n">
        <v>0</v>
      </c>
      <c r="T450" s="41" t="n">
        <v>0</v>
      </c>
      <c r="U450" s="41" t="n">
        <f aca="false">K450-P450</f>
        <v>-8250</v>
      </c>
      <c r="V450" s="41" t="n">
        <f aca="false">L450-Q450</f>
        <v>-1485</v>
      </c>
      <c r="W450" s="41" t="n">
        <f aca="false">M450-R450</f>
        <v>0</v>
      </c>
      <c r="X450" s="41" t="n">
        <f aca="false">N450-S450</f>
        <v>0</v>
      </c>
      <c r="Y450" s="41" t="n">
        <f aca="false">O450-T450</f>
        <v>0</v>
      </c>
      <c r="Z450" s="38" t="s">
        <v>370</v>
      </c>
      <c r="AA450" s="38" t="s">
        <v>241</v>
      </c>
      <c r="AB450" s="38" t="s">
        <v>369</v>
      </c>
      <c r="AC450" s="39" t="s">
        <v>243</v>
      </c>
    </row>
    <row r="451" customFormat="false" ht="15" hidden="false" customHeight="false" outlineLevel="0" collapsed="false">
      <c r="A451" s="38" t="s">
        <v>236</v>
      </c>
      <c r="B451" s="40" t="n">
        <v>43101</v>
      </c>
      <c r="C451" s="40" t="n">
        <v>43101</v>
      </c>
      <c r="D451" s="38" t="s">
        <v>237</v>
      </c>
      <c r="E451" s="39" t="s">
        <v>615</v>
      </c>
      <c r="F451" s="39" t="s">
        <v>347</v>
      </c>
      <c r="G451" s="38" t="s">
        <v>319</v>
      </c>
      <c r="H451" s="38" t="s">
        <v>241</v>
      </c>
      <c r="I451" s="41" t="n">
        <v>18</v>
      </c>
      <c r="J451" s="38" t="s">
        <v>369</v>
      </c>
      <c r="K451" s="39"/>
      <c r="L451" s="39"/>
      <c r="M451" s="39"/>
      <c r="N451" s="39"/>
      <c r="O451" s="39"/>
      <c r="P451" s="41" t="n">
        <v>6856</v>
      </c>
      <c r="Q451" s="41" t="n">
        <v>1234.08</v>
      </c>
      <c r="R451" s="41" t="n">
        <v>0</v>
      </c>
      <c r="S451" s="41" t="n">
        <v>0</v>
      </c>
      <c r="T451" s="41" t="n">
        <v>0</v>
      </c>
      <c r="U451" s="41" t="n">
        <f aca="false">K451-P451</f>
        <v>-6856</v>
      </c>
      <c r="V451" s="41" t="n">
        <f aca="false">L451-Q451</f>
        <v>-1234.08</v>
      </c>
      <c r="W451" s="41" t="n">
        <f aca="false">M451-R451</f>
        <v>0</v>
      </c>
      <c r="X451" s="41" t="n">
        <f aca="false">N451-S451</f>
        <v>0</v>
      </c>
      <c r="Y451" s="41" t="n">
        <f aca="false">O451-T451</f>
        <v>0</v>
      </c>
      <c r="Z451" s="38" t="s">
        <v>370</v>
      </c>
      <c r="AA451" s="38" t="s">
        <v>241</v>
      </c>
      <c r="AB451" s="38" t="s">
        <v>369</v>
      </c>
      <c r="AC451" s="39" t="s">
        <v>243</v>
      </c>
    </row>
    <row r="452" customFormat="false" ht="15" hidden="false" customHeight="false" outlineLevel="0" collapsed="false">
      <c r="A452" s="38" t="s">
        <v>236</v>
      </c>
      <c r="B452" s="40" t="n">
        <v>43101</v>
      </c>
      <c r="C452" s="40" t="n">
        <v>43101</v>
      </c>
      <c r="D452" s="38" t="s">
        <v>237</v>
      </c>
      <c r="E452" s="39" t="s">
        <v>477</v>
      </c>
      <c r="F452" s="39" t="s">
        <v>478</v>
      </c>
      <c r="G452" s="38" t="s">
        <v>319</v>
      </c>
      <c r="H452" s="38" t="s">
        <v>241</v>
      </c>
      <c r="I452" s="41" t="n">
        <v>18</v>
      </c>
      <c r="J452" s="38" t="s">
        <v>369</v>
      </c>
      <c r="K452" s="39"/>
      <c r="L452" s="39"/>
      <c r="M452" s="39"/>
      <c r="N452" s="39"/>
      <c r="O452" s="39"/>
      <c r="P452" s="41" t="n">
        <v>12500</v>
      </c>
      <c r="Q452" s="41" t="n">
        <v>2250</v>
      </c>
      <c r="R452" s="41" t="n">
        <v>0</v>
      </c>
      <c r="S452" s="41" t="n">
        <v>0</v>
      </c>
      <c r="T452" s="41" t="n">
        <v>0</v>
      </c>
      <c r="U452" s="41" t="n">
        <f aca="false">K452-P452</f>
        <v>-12500</v>
      </c>
      <c r="V452" s="41" t="n">
        <f aca="false">L452-Q452</f>
        <v>-2250</v>
      </c>
      <c r="W452" s="41" t="n">
        <f aca="false">M452-R452</f>
        <v>0</v>
      </c>
      <c r="X452" s="41" t="n">
        <f aca="false">N452-S452</f>
        <v>0</v>
      </c>
      <c r="Y452" s="41" t="n">
        <f aca="false">O452-T452</f>
        <v>0</v>
      </c>
      <c r="Z452" s="38" t="s">
        <v>370</v>
      </c>
      <c r="AA452" s="38" t="s">
        <v>241</v>
      </c>
      <c r="AB452" s="38" t="s">
        <v>369</v>
      </c>
      <c r="AC452" s="39" t="s">
        <v>243</v>
      </c>
    </row>
    <row r="453" customFormat="false" ht="15" hidden="false" customHeight="false" outlineLevel="0" collapsed="false">
      <c r="A453" s="38" t="s">
        <v>236</v>
      </c>
      <c r="B453" s="40" t="n">
        <v>43101</v>
      </c>
      <c r="C453" s="40" t="n">
        <v>43101</v>
      </c>
      <c r="D453" s="38" t="s">
        <v>237</v>
      </c>
      <c r="E453" s="39" t="s">
        <v>551</v>
      </c>
      <c r="F453" s="39" t="s">
        <v>547</v>
      </c>
      <c r="G453" s="38" t="s">
        <v>319</v>
      </c>
      <c r="H453" s="38" t="s">
        <v>241</v>
      </c>
      <c r="I453" s="41" t="n">
        <v>18</v>
      </c>
      <c r="J453" s="38" t="s">
        <v>369</v>
      </c>
      <c r="K453" s="39"/>
      <c r="L453" s="39"/>
      <c r="M453" s="39"/>
      <c r="N453" s="39"/>
      <c r="O453" s="39"/>
      <c r="P453" s="41" t="n">
        <v>2086800</v>
      </c>
      <c r="Q453" s="41" t="n">
        <v>375624</v>
      </c>
      <c r="R453" s="41" t="n">
        <v>0</v>
      </c>
      <c r="S453" s="41" t="n">
        <v>0</v>
      </c>
      <c r="T453" s="41" t="n">
        <v>0</v>
      </c>
      <c r="U453" s="41" t="n">
        <f aca="false">K453-P453</f>
        <v>-2086800</v>
      </c>
      <c r="V453" s="41" t="n">
        <f aca="false">L453-Q453</f>
        <v>-375624</v>
      </c>
      <c r="W453" s="41" t="n">
        <f aca="false">M453-R453</f>
        <v>0</v>
      </c>
      <c r="X453" s="41" t="n">
        <f aca="false">N453-S453</f>
        <v>0</v>
      </c>
      <c r="Y453" s="41" t="n">
        <f aca="false">O453-T453</f>
        <v>0</v>
      </c>
      <c r="Z453" s="38" t="s">
        <v>370</v>
      </c>
      <c r="AA453" s="38" t="s">
        <v>241</v>
      </c>
      <c r="AB453" s="38" t="s">
        <v>369</v>
      </c>
      <c r="AC453" s="39" t="s">
        <v>243</v>
      </c>
    </row>
    <row r="454" customFormat="false" ht="15" hidden="false" customHeight="false" outlineLevel="0" collapsed="false">
      <c r="A454" s="38" t="s">
        <v>236</v>
      </c>
      <c r="B454" s="40" t="n">
        <v>43101</v>
      </c>
      <c r="C454" s="40" t="n">
        <v>43101</v>
      </c>
      <c r="D454" s="38" t="s">
        <v>237</v>
      </c>
      <c r="E454" s="39" t="s">
        <v>626</v>
      </c>
      <c r="F454" s="39" t="s">
        <v>478</v>
      </c>
      <c r="G454" s="38" t="s">
        <v>319</v>
      </c>
      <c r="H454" s="38" t="s">
        <v>241</v>
      </c>
      <c r="I454" s="41" t="n">
        <v>18</v>
      </c>
      <c r="J454" s="38" t="s">
        <v>369</v>
      </c>
      <c r="K454" s="39"/>
      <c r="L454" s="39"/>
      <c r="M454" s="39"/>
      <c r="N454" s="39"/>
      <c r="O454" s="39"/>
      <c r="P454" s="41" t="n">
        <v>34386</v>
      </c>
      <c r="Q454" s="41" t="n">
        <v>6189.48</v>
      </c>
      <c r="R454" s="41" t="n">
        <v>0</v>
      </c>
      <c r="S454" s="41" t="n">
        <v>0</v>
      </c>
      <c r="T454" s="41" t="n">
        <v>0</v>
      </c>
      <c r="U454" s="41" t="n">
        <f aca="false">K454-P454</f>
        <v>-34386</v>
      </c>
      <c r="V454" s="41" t="n">
        <f aca="false">L454-Q454</f>
        <v>-6189.48</v>
      </c>
      <c r="W454" s="41" t="n">
        <f aca="false">M454-R454</f>
        <v>0</v>
      </c>
      <c r="X454" s="41" t="n">
        <f aca="false">N454-S454</f>
        <v>0</v>
      </c>
      <c r="Y454" s="41" t="n">
        <f aca="false">O454-T454</f>
        <v>0</v>
      </c>
      <c r="Z454" s="38" t="s">
        <v>370</v>
      </c>
      <c r="AA454" s="38" t="s">
        <v>241</v>
      </c>
      <c r="AB454" s="38" t="s">
        <v>369</v>
      </c>
      <c r="AC454" s="39" t="s">
        <v>243</v>
      </c>
    </row>
    <row r="455" customFormat="false" ht="15" hidden="false" customHeight="false" outlineLevel="0" collapsed="false">
      <c r="A455" s="38" t="s">
        <v>236</v>
      </c>
      <c r="B455" s="40" t="n">
        <v>43101</v>
      </c>
      <c r="C455" s="40" t="n">
        <v>43101</v>
      </c>
      <c r="D455" s="38" t="s">
        <v>237</v>
      </c>
      <c r="E455" s="39" t="s">
        <v>556</v>
      </c>
      <c r="F455" s="39" t="s">
        <v>557</v>
      </c>
      <c r="G455" s="38" t="s">
        <v>319</v>
      </c>
      <c r="H455" s="38" t="s">
        <v>241</v>
      </c>
      <c r="I455" s="41" t="n">
        <v>18</v>
      </c>
      <c r="J455" s="38" t="s">
        <v>369</v>
      </c>
      <c r="K455" s="39"/>
      <c r="L455" s="39"/>
      <c r="M455" s="39"/>
      <c r="N455" s="39"/>
      <c r="O455" s="39"/>
      <c r="P455" s="41" t="n">
        <v>1000</v>
      </c>
      <c r="Q455" s="41" t="n">
        <v>180</v>
      </c>
      <c r="R455" s="41" t="n">
        <v>0</v>
      </c>
      <c r="S455" s="41" t="n">
        <v>0</v>
      </c>
      <c r="T455" s="41" t="n">
        <v>0</v>
      </c>
      <c r="U455" s="41" t="n">
        <f aca="false">K455-P455</f>
        <v>-1000</v>
      </c>
      <c r="V455" s="41" t="n">
        <f aca="false">L455-Q455</f>
        <v>-180</v>
      </c>
      <c r="W455" s="41" t="n">
        <f aca="false">M455-R455</f>
        <v>0</v>
      </c>
      <c r="X455" s="41" t="n">
        <f aca="false">N455-S455</f>
        <v>0</v>
      </c>
      <c r="Y455" s="41" t="n">
        <f aca="false">O455-T455</f>
        <v>0</v>
      </c>
      <c r="Z455" s="38" t="s">
        <v>370</v>
      </c>
      <c r="AA455" s="38" t="s">
        <v>241</v>
      </c>
      <c r="AB455" s="38" t="s">
        <v>369</v>
      </c>
      <c r="AC455" s="39" t="s">
        <v>243</v>
      </c>
    </row>
    <row r="456" customFormat="false" ht="15" hidden="false" customHeight="false" outlineLevel="0" collapsed="false">
      <c r="A456" s="38" t="s">
        <v>236</v>
      </c>
      <c r="B456" s="40" t="n">
        <v>43101</v>
      </c>
      <c r="C456" s="40" t="n">
        <v>43160</v>
      </c>
      <c r="D456" s="38" t="s">
        <v>237</v>
      </c>
      <c r="E456" s="39" t="s">
        <v>487</v>
      </c>
      <c r="F456" s="39" t="s">
        <v>488</v>
      </c>
      <c r="G456" s="38" t="s">
        <v>319</v>
      </c>
      <c r="H456" s="38" t="s">
        <v>241</v>
      </c>
      <c r="I456" s="41" t="n">
        <v>12</v>
      </c>
      <c r="J456" s="38" t="s">
        <v>369</v>
      </c>
      <c r="K456" s="39"/>
      <c r="L456" s="39"/>
      <c r="M456" s="39"/>
      <c r="N456" s="39"/>
      <c r="O456" s="39"/>
      <c r="P456" s="41" t="n">
        <v>10825.7</v>
      </c>
      <c r="Q456" s="41" t="n">
        <v>0</v>
      </c>
      <c r="R456" s="41" t="n">
        <v>649</v>
      </c>
      <c r="S456" s="41" t="n">
        <v>649</v>
      </c>
      <c r="T456" s="41" t="n">
        <v>0</v>
      </c>
      <c r="U456" s="41" t="n">
        <f aca="false">K456-P456</f>
        <v>-10825.7</v>
      </c>
      <c r="V456" s="41" t="n">
        <f aca="false">L456-Q456</f>
        <v>0</v>
      </c>
      <c r="W456" s="41" t="n">
        <f aca="false">M456-R456</f>
        <v>-649</v>
      </c>
      <c r="X456" s="41" t="n">
        <f aca="false">N456-S456</f>
        <v>-649</v>
      </c>
      <c r="Y456" s="41" t="n">
        <f aca="false">O456-T456</f>
        <v>0</v>
      </c>
      <c r="Z456" s="38" t="s">
        <v>370</v>
      </c>
      <c r="AA456" s="38" t="s">
        <v>241</v>
      </c>
      <c r="AB456" s="38" t="s">
        <v>369</v>
      </c>
      <c r="AC456" s="39" t="s">
        <v>243</v>
      </c>
    </row>
    <row r="457" customFormat="false" ht="15" hidden="false" customHeight="false" outlineLevel="0" collapsed="false">
      <c r="A457" s="38" t="s">
        <v>236</v>
      </c>
      <c r="B457" s="40" t="n">
        <v>43101</v>
      </c>
      <c r="C457" s="40" t="n">
        <v>43160</v>
      </c>
      <c r="D457" s="38" t="s">
        <v>237</v>
      </c>
      <c r="E457" s="39" t="s">
        <v>511</v>
      </c>
      <c r="F457" s="39" t="s">
        <v>476</v>
      </c>
      <c r="G457" s="38" t="s">
        <v>319</v>
      </c>
      <c r="H457" s="38" t="s">
        <v>241</v>
      </c>
      <c r="I457" s="41" t="n">
        <v>18</v>
      </c>
      <c r="J457" s="38" t="s">
        <v>369</v>
      </c>
      <c r="K457" s="39"/>
      <c r="L457" s="39"/>
      <c r="M457" s="39"/>
      <c r="N457" s="39"/>
      <c r="O457" s="39"/>
      <c r="P457" s="41" t="n">
        <v>1355</v>
      </c>
      <c r="Q457" s="41" t="n">
        <v>0</v>
      </c>
      <c r="R457" s="41" t="n">
        <v>121.95</v>
      </c>
      <c r="S457" s="41" t="n">
        <v>121.95</v>
      </c>
      <c r="T457" s="41" t="n">
        <v>0</v>
      </c>
      <c r="U457" s="41" t="n">
        <f aca="false">K457-P457</f>
        <v>-1355</v>
      </c>
      <c r="V457" s="41" t="n">
        <f aca="false">L457-Q457</f>
        <v>0</v>
      </c>
      <c r="W457" s="41" t="n">
        <f aca="false">M457-R457</f>
        <v>-121.95</v>
      </c>
      <c r="X457" s="41" t="n">
        <f aca="false">N457-S457</f>
        <v>-121.95</v>
      </c>
      <c r="Y457" s="41" t="n">
        <f aca="false">O457-T457</f>
        <v>0</v>
      </c>
      <c r="Z457" s="38" t="s">
        <v>370</v>
      </c>
      <c r="AA457" s="38" t="s">
        <v>241</v>
      </c>
      <c r="AB457" s="38" t="s">
        <v>369</v>
      </c>
      <c r="AC457" s="39" t="s">
        <v>243</v>
      </c>
    </row>
    <row r="458" customFormat="false" ht="15" hidden="false" customHeight="false" outlineLevel="0" collapsed="false">
      <c r="A458" s="38" t="s">
        <v>236</v>
      </c>
      <c r="B458" s="40" t="n">
        <v>43101</v>
      </c>
      <c r="C458" s="40" t="n">
        <v>43160</v>
      </c>
      <c r="D458" s="38" t="s">
        <v>237</v>
      </c>
      <c r="E458" s="39" t="s">
        <v>627</v>
      </c>
      <c r="F458" s="39" t="s">
        <v>448</v>
      </c>
      <c r="G458" s="38" t="s">
        <v>319</v>
      </c>
      <c r="H458" s="38" t="s">
        <v>241</v>
      </c>
      <c r="I458" s="41" t="n">
        <v>0</v>
      </c>
      <c r="J458" s="38" t="s">
        <v>369</v>
      </c>
      <c r="K458" s="39"/>
      <c r="L458" s="39"/>
      <c r="M458" s="39"/>
      <c r="N458" s="39"/>
      <c r="O458" s="39"/>
      <c r="P458" s="41" t="n">
        <v>8400</v>
      </c>
      <c r="Q458" s="41" t="n">
        <v>0</v>
      </c>
      <c r="R458" s="41" t="n">
        <v>0</v>
      </c>
      <c r="S458" s="41" t="n">
        <v>0</v>
      </c>
      <c r="T458" s="41" t="n">
        <v>0</v>
      </c>
      <c r="U458" s="41" t="n">
        <f aca="false">K458-P458</f>
        <v>-8400</v>
      </c>
      <c r="V458" s="41" t="n">
        <f aca="false">L458-Q458</f>
        <v>0</v>
      </c>
      <c r="W458" s="41" t="n">
        <f aca="false">M458-R458</f>
        <v>0</v>
      </c>
      <c r="X458" s="41" t="n">
        <f aca="false">N458-S458</f>
        <v>0</v>
      </c>
      <c r="Y458" s="41" t="n">
        <f aca="false">O458-T458</f>
        <v>0</v>
      </c>
      <c r="Z458" s="38" t="s">
        <v>370</v>
      </c>
      <c r="AA458" s="38" t="s">
        <v>241</v>
      </c>
      <c r="AB458" s="38" t="s">
        <v>369</v>
      </c>
      <c r="AC458" s="39" t="s">
        <v>243</v>
      </c>
    </row>
    <row r="459" customFormat="false" ht="15" hidden="false" customHeight="false" outlineLevel="0" collapsed="false">
      <c r="A459" s="38" t="s">
        <v>236</v>
      </c>
      <c r="B459" s="40" t="n">
        <v>43101</v>
      </c>
      <c r="C459" s="40" t="n">
        <v>43160</v>
      </c>
      <c r="D459" s="38" t="s">
        <v>237</v>
      </c>
      <c r="E459" s="39" t="s">
        <v>628</v>
      </c>
      <c r="F459" s="39" t="s">
        <v>383</v>
      </c>
      <c r="G459" s="38" t="s">
        <v>319</v>
      </c>
      <c r="H459" s="38" t="s">
        <v>241</v>
      </c>
      <c r="I459" s="41" t="n">
        <v>18</v>
      </c>
      <c r="J459" s="38" t="s">
        <v>369</v>
      </c>
      <c r="K459" s="39"/>
      <c r="L459" s="39"/>
      <c r="M459" s="39"/>
      <c r="N459" s="39"/>
      <c r="O459" s="39"/>
      <c r="P459" s="41" t="n">
        <v>6034.22</v>
      </c>
      <c r="Q459" s="41" t="n">
        <v>0</v>
      </c>
      <c r="R459" s="41" t="n">
        <v>543.08</v>
      </c>
      <c r="S459" s="41" t="n">
        <v>543.08</v>
      </c>
      <c r="T459" s="41" t="n">
        <v>0</v>
      </c>
      <c r="U459" s="41" t="n">
        <f aca="false">K459-P459</f>
        <v>-6034.22</v>
      </c>
      <c r="V459" s="41" t="n">
        <f aca="false">L459-Q459</f>
        <v>0</v>
      </c>
      <c r="W459" s="41" t="n">
        <f aca="false">M459-R459</f>
        <v>-543.08</v>
      </c>
      <c r="X459" s="41" t="n">
        <f aca="false">N459-S459</f>
        <v>-543.08</v>
      </c>
      <c r="Y459" s="41" t="n">
        <f aca="false">O459-T459</f>
        <v>0</v>
      </c>
      <c r="Z459" s="38" t="s">
        <v>370</v>
      </c>
      <c r="AA459" s="38" t="s">
        <v>241</v>
      </c>
      <c r="AB459" s="38" t="s">
        <v>369</v>
      </c>
      <c r="AC459" s="39" t="s">
        <v>243</v>
      </c>
    </row>
    <row r="460" customFormat="false" ht="15" hidden="false" customHeight="false" outlineLevel="0" collapsed="false">
      <c r="A460" s="38" t="s">
        <v>236</v>
      </c>
      <c r="B460" s="40" t="n">
        <v>43101</v>
      </c>
      <c r="C460" s="40" t="n">
        <v>43160</v>
      </c>
      <c r="D460" s="38" t="s">
        <v>237</v>
      </c>
      <c r="E460" s="39" t="s">
        <v>596</v>
      </c>
      <c r="F460" s="39" t="s">
        <v>430</v>
      </c>
      <c r="G460" s="38" t="s">
        <v>319</v>
      </c>
      <c r="H460" s="38" t="s">
        <v>241</v>
      </c>
      <c r="I460" s="41" t="n">
        <v>18</v>
      </c>
      <c r="J460" s="38" t="s">
        <v>369</v>
      </c>
      <c r="K460" s="39"/>
      <c r="L460" s="39"/>
      <c r="M460" s="39"/>
      <c r="N460" s="39"/>
      <c r="O460" s="39"/>
      <c r="P460" s="41" t="n">
        <v>11775</v>
      </c>
      <c r="Q460" s="41" t="n">
        <v>0</v>
      </c>
      <c r="R460" s="41" t="n">
        <v>1059.75</v>
      </c>
      <c r="S460" s="41" t="n">
        <v>1059.75</v>
      </c>
      <c r="T460" s="41" t="n">
        <v>0</v>
      </c>
      <c r="U460" s="41" t="n">
        <f aca="false">K460-P460</f>
        <v>-11775</v>
      </c>
      <c r="V460" s="41" t="n">
        <f aca="false">L460-Q460</f>
        <v>0</v>
      </c>
      <c r="W460" s="41" t="n">
        <f aca="false">M460-R460</f>
        <v>-1059.75</v>
      </c>
      <c r="X460" s="41" t="n">
        <f aca="false">N460-S460</f>
        <v>-1059.75</v>
      </c>
      <c r="Y460" s="41" t="n">
        <f aca="false">O460-T460</f>
        <v>0</v>
      </c>
      <c r="Z460" s="38" t="s">
        <v>370</v>
      </c>
      <c r="AA460" s="38" t="s">
        <v>241</v>
      </c>
      <c r="AB460" s="38" t="s">
        <v>369</v>
      </c>
      <c r="AC460" s="39" t="s">
        <v>243</v>
      </c>
    </row>
    <row r="461" customFormat="false" ht="15" hidden="false" customHeight="false" outlineLevel="0" collapsed="false">
      <c r="A461" s="38" t="s">
        <v>236</v>
      </c>
      <c r="B461" s="40" t="n">
        <v>43101</v>
      </c>
      <c r="C461" s="40" t="n">
        <v>43160</v>
      </c>
      <c r="D461" s="38" t="s">
        <v>237</v>
      </c>
      <c r="E461" s="39" t="s">
        <v>596</v>
      </c>
      <c r="F461" s="39" t="s">
        <v>430</v>
      </c>
      <c r="G461" s="38" t="s">
        <v>319</v>
      </c>
      <c r="H461" s="38" t="s">
        <v>241</v>
      </c>
      <c r="I461" s="41" t="n">
        <v>28</v>
      </c>
      <c r="J461" s="38" t="s">
        <v>369</v>
      </c>
      <c r="K461" s="39"/>
      <c r="L461" s="39"/>
      <c r="M461" s="39"/>
      <c r="N461" s="39"/>
      <c r="O461" s="39"/>
      <c r="P461" s="41" t="n">
        <v>6400</v>
      </c>
      <c r="Q461" s="41" t="n">
        <v>0</v>
      </c>
      <c r="R461" s="41" t="n">
        <v>896</v>
      </c>
      <c r="S461" s="41" t="n">
        <v>896</v>
      </c>
      <c r="T461" s="41" t="n">
        <v>0</v>
      </c>
      <c r="U461" s="41" t="n">
        <f aca="false">K461-P461</f>
        <v>-6400</v>
      </c>
      <c r="V461" s="41" t="n">
        <f aca="false">L461-Q461</f>
        <v>0</v>
      </c>
      <c r="W461" s="41" t="n">
        <f aca="false">M461-R461</f>
        <v>-896</v>
      </c>
      <c r="X461" s="41" t="n">
        <f aca="false">N461-S461</f>
        <v>-896</v>
      </c>
      <c r="Y461" s="41" t="n">
        <f aca="false">O461-T461</f>
        <v>0</v>
      </c>
      <c r="Z461" s="38" t="s">
        <v>370</v>
      </c>
      <c r="AA461" s="38" t="s">
        <v>241</v>
      </c>
      <c r="AB461" s="38" t="s">
        <v>369</v>
      </c>
      <c r="AC461" s="39" t="s">
        <v>243</v>
      </c>
    </row>
    <row r="462" customFormat="false" ht="15" hidden="false" customHeight="false" outlineLevel="0" collapsed="false">
      <c r="A462" s="38" t="s">
        <v>236</v>
      </c>
      <c r="B462" s="40" t="n">
        <v>43101</v>
      </c>
      <c r="C462" s="40" t="n">
        <v>43160</v>
      </c>
      <c r="D462" s="38" t="s">
        <v>237</v>
      </c>
      <c r="E462" s="39" t="s">
        <v>493</v>
      </c>
      <c r="F462" s="39" t="s">
        <v>494</v>
      </c>
      <c r="G462" s="38" t="s">
        <v>319</v>
      </c>
      <c r="H462" s="38" t="s">
        <v>241</v>
      </c>
      <c r="I462" s="41" t="n">
        <v>0</v>
      </c>
      <c r="J462" s="38" t="s">
        <v>369</v>
      </c>
      <c r="K462" s="39"/>
      <c r="L462" s="39"/>
      <c r="M462" s="39"/>
      <c r="N462" s="39"/>
      <c r="O462" s="39"/>
      <c r="P462" s="41" t="n">
        <v>0</v>
      </c>
      <c r="Q462" s="41" t="n">
        <v>0</v>
      </c>
      <c r="R462" s="41" t="n">
        <v>0</v>
      </c>
      <c r="S462" s="41" t="n">
        <v>0</v>
      </c>
      <c r="T462" s="41" t="n">
        <v>0</v>
      </c>
      <c r="U462" s="41" t="n">
        <f aca="false">K462-P462</f>
        <v>0</v>
      </c>
      <c r="V462" s="41" t="n">
        <f aca="false">L462-Q462</f>
        <v>0</v>
      </c>
      <c r="W462" s="41" t="n">
        <f aca="false">M462-R462</f>
        <v>0</v>
      </c>
      <c r="X462" s="41" t="n">
        <f aca="false">N462-S462</f>
        <v>0</v>
      </c>
      <c r="Y462" s="41" t="n">
        <f aca="false">O462-T462</f>
        <v>0</v>
      </c>
      <c r="Z462" s="38" t="s">
        <v>370</v>
      </c>
      <c r="AA462" s="38" t="s">
        <v>241</v>
      </c>
      <c r="AB462" s="38" t="s">
        <v>369</v>
      </c>
      <c r="AC462" s="39" t="s">
        <v>243</v>
      </c>
    </row>
    <row r="463" customFormat="false" ht="15" hidden="false" customHeight="false" outlineLevel="0" collapsed="false">
      <c r="A463" s="38" t="s">
        <v>236</v>
      </c>
      <c r="B463" s="40" t="n">
        <v>43101</v>
      </c>
      <c r="C463" s="40" t="n">
        <v>43160</v>
      </c>
      <c r="D463" s="38" t="s">
        <v>237</v>
      </c>
      <c r="E463" s="39" t="s">
        <v>493</v>
      </c>
      <c r="F463" s="39" t="s">
        <v>494</v>
      </c>
      <c r="G463" s="38" t="s">
        <v>319</v>
      </c>
      <c r="H463" s="38" t="s">
        <v>241</v>
      </c>
      <c r="I463" s="41" t="n">
        <v>18</v>
      </c>
      <c r="J463" s="38" t="s">
        <v>369</v>
      </c>
      <c r="K463" s="39"/>
      <c r="L463" s="39"/>
      <c r="M463" s="39"/>
      <c r="N463" s="39"/>
      <c r="O463" s="39"/>
      <c r="P463" s="41" t="n">
        <v>2095</v>
      </c>
      <c r="Q463" s="41" t="n">
        <v>0</v>
      </c>
      <c r="R463" s="41" t="n">
        <v>188.55</v>
      </c>
      <c r="S463" s="41" t="n">
        <v>188.55</v>
      </c>
      <c r="T463" s="41" t="n">
        <v>0</v>
      </c>
      <c r="U463" s="41" t="n">
        <f aca="false">K463-P463</f>
        <v>-2095</v>
      </c>
      <c r="V463" s="41" t="n">
        <f aca="false">L463-Q463</f>
        <v>0</v>
      </c>
      <c r="W463" s="41" t="n">
        <f aca="false">M463-R463</f>
        <v>-188.55</v>
      </c>
      <c r="X463" s="41" t="n">
        <f aca="false">N463-S463</f>
        <v>-188.55</v>
      </c>
      <c r="Y463" s="41" t="n">
        <f aca="false">O463-T463</f>
        <v>0</v>
      </c>
      <c r="Z463" s="38" t="s">
        <v>370</v>
      </c>
      <c r="AA463" s="38" t="s">
        <v>241</v>
      </c>
      <c r="AB463" s="38" t="s">
        <v>369</v>
      </c>
      <c r="AC463" s="39" t="s">
        <v>243</v>
      </c>
    </row>
    <row r="464" customFormat="false" ht="15" hidden="false" customHeight="false" outlineLevel="0" collapsed="false">
      <c r="A464" s="38" t="s">
        <v>236</v>
      </c>
      <c r="B464" s="40" t="n">
        <v>43101</v>
      </c>
      <c r="C464" s="40" t="n">
        <v>43160</v>
      </c>
      <c r="D464" s="38" t="s">
        <v>237</v>
      </c>
      <c r="E464" s="39" t="s">
        <v>390</v>
      </c>
      <c r="F464" s="39" t="s">
        <v>391</v>
      </c>
      <c r="G464" s="38" t="s">
        <v>319</v>
      </c>
      <c r="H464" s="38" t="s">
        <v>241</v>
      </c>
      <c r="I464" s="41" t="n">
        <v>18</v>
      </c>
      <c r="J464" s="38" t="s">
        <v>369</v>
      </c>
      <c r="K464" s="39"/>
      <c r="L464" s="39"/>
      <c r="M464" s="39"/>
      <c r="N464" s="39"/>
      <c r="O464" s="39"/>
      <c r="P464" s="41" t="n">
        <v>100302.45</v>
      </c>
      <c r="Q464" s="41" t="n">
        <v>0</v>
      </c>
      <c r="R464" s="41" t="n">
        <v>9027.22</v>
      </c>
      <c r="S464" s="41" t="n">
        <v>9027.22</v>
      </c>
      <c r="T464" s="41" t="n">
        <v>0</v>
      </c>
      <c r="U464" s="41" t="n">
        <f aca="false">K464-P464</f>
        <v>-100302.45</v>
      </c>
      <c r="V464" s="41" t="n">
        <f aca="false">L464-Q464</f>
        <v>0</v>
      </c>
      <c r="W464" s="41" t="n">
        <f aca="false">M464-R464</f>
        <v>-9027.22</v>
      </c>
      <c r="X464" s="41" t="n">
        <f aca="false">N464-S464</f>
        <v>-9027.22</v>
      </c>
      <c r="Y464" s="41" t="n">
        <f aca="false">O464-T464</f>
        <v>0</v>
      </c>
      <c r="Z464" s="38" t="s">
        <v>370</v>
      </c>
      <c r="AA464" s="38" t="s">
        <v>241</v>
      </c>
      <c r="AB464" s="38" t="s">
        <v>369</v>
      </c>
      <c r="AC464" s="39" t="s">
        <v>243</v>
      </c>
    </row>
    <row r="465" customFormat="false" ht="15" hidden="false" customHeight="false" outlineLevel="0" collapsed="false">
      <c r="A465" s="38" t="s">
        <v>236</v>
      </c>
      <c r="B465" s="40" t="n">
        <v>43101</v>
      </c>
      <c r="C465" s="40" t="n">
        <v>43160</v>
      </c>
      <c r="D465" s="38" t="s">
        <v>237</v>
      </c>
      <c r="E465" s="39" t="s">
        <v>392</v>
      </c>
      <c r="F465" s="39" t="s">
        <v>393</v>
      </c>
      <c r="G465" s="38" t="s">
        <v>319</v>
      </c>
      <c r="H465" s="38" t="s">
        <v>241</v>
      </c>
      <c r="I465" s="41" t="n">
        <v>18</v>
      </c>
      <c r="J465" s="38" t="s">
        <v>369</v>
      </c>
      <c r="K465" s="39"/>
      <c r="L465" s="39"/>
      <c r="M465" s="39"/>
      <c r="N465" s="39"/>
      <c r="O465" s="39"/>
      <c r="P465" s="41" t="n">
        <v>82305</v>
      </c>
      <c r="Q465" s="41" t="n">
        <v>0</v>
      </c>
      <c r="R465" s="41" t="n">
        <v>7407.45</v>
      </c>
      <c r="S465" s="41" t="n">
        <v>7407.45</v>
      </c>
      <c r="T465" s="41" t="n">
        <v>0</v>
      </c>
      <c r="U465" s="41" t="n">
        <f aca="false">K465-P465</f>
        <v>-82305</v>
      </c>
      <c r="V465" s="41" t="n">
        <f aca="false">L465-Q465</f>
        <v>0</v>
      </c>
      <c r="W465" s="41" t="n">
        <f aca="false">M465-R465</f>
        <v>-7407.45</v>
      </c>
      <c r="X465" s="41" t="n">
        <f aca="false">N465-S465</f>
        <v>-7407.45</v>
      </c>
      <c r="Y465" s="41" t="n">
        <f aca="false">O465-T465</f>
        <v>0</v>
      </c>
      <c r="Z465" s="38" t="s">
        <v>370</v>
      </c>
      <c r="AA465" s="38" t="s">
        <v>241</v>
      </c>
      <c r="AB465" s="38" t="s">
        <v>369</v>
      </c>
      <c r="AC465" s="39" t="s">
        <v>243</v>
      </c>
    </row>
    <row r="466" customFormat="false" ht="15" hidden="false" customHeight="false" outlineLevel="0" collapsed="false">
      <c r="A466" s="38" t="s">
        <v>236</v>
      </c>
      <c r="B466" s="40" t="n">
        <v>43101</v>
      </c>
      <c r="C466" s="40" t="n">
        <v>43160</v>
      </c>
      <c r="D466" s="38" t="s">
        <v>237</v>
      </c>
      <c r="E466" s="39" t="s">
        <v>495</v>
      </c>
      <c r="F466" s="39" t="s">
        <v>450</v>
      </c>
      <c r="G466" s="38" t="s">
        <v>319</v>
      </c>
      <c r="H466" s="38" t="s">
        <v>241</v>
      </c>
      <c r="I466" s="41" t="n">
        <v>5</v>
      </c>
      <c r="J466" s="38" t="s">
        <v>369</v>
      </c>
      <c r="K466" s="39"/>
      <c r="L466" s="39"/>
      <c r="M466" s="39"/>
      <c r="N466" s="39"/>
      <c r="O466" s="39"/>
      <c r="P466" s="41" t="n">
        <v>1740</v>
      </c>
      <c r="Q466" s="41" t="n">
        <v>0</v>
      </c>
      <c r="R466" s="41" t="n">
        <v>43.5</v>
      </c>
      <c r="S466" s="41" t="n">
        <v>43.5</v>
      </c>
      <c r="T466" s="41" t="n">
        <v>0</v>
      </c>
      <c r="U466" s="41" t="n">
        <f aca="false">K466-P466</f>
        <v>-1740</v>
      </c>
      <c r="V466" s="41" t="n">
        <f aca="false">L466-Q466</f>
        <v>0</v>
      </c>
      <c r="W466" s="41" t="n">
        <f aca="false">M466-R466</f>
        <v>-43.5</v>
      </c>
      <c r="X466" s="41" t="n">
        <f aca="false">N466-S466</f>
        <v>-43.5</v>
      </c>
      <c r="Y466" s="41" t="n">
        <f aca="false">O466-T466</f>
        <v>0</v>
      </c>
      <c r="Z466" s="38" t="s">
        <v>370</v>
      </c>
      <c r="AA466" s="38" t="s">
        <v>241</v>
      </c>
      <c r="AB466" s="38" t="s">
        <v>369</v>
      </c>
      <c r="AC466" s="39" t="s">
        <v>243</v>
      </c>
    </row>
    <row r="467" customFormat="false" ht="15" hidden="false" customHeight="false" outlineLevel="0" collapsed="false">
      <c r="A467" s="38" t="s">
        <v>236</v>
      </c>
      <c r="B467" s="40" t="n">
        <v>43101</v>
      </c>
      <c r="C467" s="40" t="n">
        <v>43160</v>
      </c>
      <c r="D467" s="38" t="s">
        <v>237</v>
      </c>
      <c r="E467" s="39" t="s">
        <v>495</v>
      </c>
      <c r="F467" s="39" t="s">
        <v>450</v>
      </c>
      <c r="G467" s="38" t="s">
        <v>319</v>
      </c>
      <c r="H467" s="38" t="s">
        <v>241</v>
      </c>
      <c r="I467" s="41" t="n">
        <v>12</v>
      </c>
      <c r="J467" s="38" t="s">
        <v>369</v>
      </c>
      <c r="K467" s="39"/>
      <c r="L467" s="39"/>
      <c r="M467" s="39"/>
      <c r="N467" s="39"/>
      <c r="O467" s="39"/>
      <c r="P467" s="41" t="n">
        <v>912.75</v>
      </c>
      <c r="Q467" s="41" t="n">
        <v>0</v>
      </c>
      <c r="R467" s="41" t="n">
        <v>54.77</v>
      </c>
      <c r="S467" s="41" t="n">
        <v>54.77</v>
      </c>
      <c r="T467" s="41" t="n">
        <v>0</v>
      </c>
      <c r="U467" s="41" t="n">
        <f aca="false">K467-P467</f>
        <v>-912.75</v>
      </c>
      <c r="V467" s="41" t="n">
        <f aca="false">L467-Q467</f>
        <v>0</v>
      </c>
      <c r="W467" s="41" t="n">
        <f aca="false">M467-R467</f>
        <v>-54.77</v>
      </c>
      <c r="X467" s="41" t="n">
        <f aca="false">N467-S467</f>
        <v>-54.77</v>
      </c>
      <c r="Y467" s="41" t="n">
        <f aca="false">O467-T467</f>
        <v>0</v>
      </c>
      <c r="Z467" s="38" t="s">
        <v>370</v>
      </c>
      <c r="AA467" s="38" t="s">
        <v>241</v>
      </c>
      <c r="AB467" s="38" t="s">
        <v>369</v>
      </c>
      <c r="AC467" s="39" t="s">
        <v>243</v>
      </c>
    </row>
    <row r="468" customFormat="false" ht="15" hidden="false" customHeight="false" outlineLevel="0" collapsed="false">
      <c r="A468" s="38" t="s">
        <v>236</v>
      </c>
      <c r="B468" s="40" t="n">
        <v>43101</v>
      </c>
      <c r="C468" s="40" t="n">
        <v>43160</v>
      </c>
      <c r="D468" s="38" t="s">
        <v>237</v>
      </c>
      <c r="E468" s="39" t="s">
        <v>495</v>
      </c>
      <c r="F468" s="39" t="s">
        <v>450</v>
      </c>
      <c r="G468" s="38" t="s">
        <v>319</v>
      </c>
      <c r="H468" s="38" t="s">
        <v>241</v>
      </c>
      <c r="I468" s="41" t="n">
        <v>18</v>
      </c>
      <c r="J468" s="38" t="s">
        <v>369</v>
      </c>
      <c r="K468" s="39"/>
      <c r="L468" s="39"/>
      <c r="M468" s="39"/>
      <c r="N468" s="39"/>
      <c r="O468" s="39"/>
      <c r="P468" s="41" t="n">
        <v>8362.35</v>
      </c>
      <c r="Q468" s="41" t="n">
        <v>0</v>
      </c>
      <c r="R468" s="41" t="n">
        <v>752.6</v>
      </c>
      <c r="S468" s="41" t="n">
        <v>752.6</v>
      </c>
      <c r="T468" s="41" t="n">
        <v>0</v>
      </c>
      <c r="U468" s="41" t="n">
        <f aca="false">K468-P468</f>
        <v>-8362.35</v>
      </c>
      <c r="V468" s="41" t="n">
        <f aca="false">L468-Q468</f>
        <v>0</v>
      </c>
      <c r="W468" s="41" t="n">
        <f aca="false">M468-R468</f>
        <v>-752.6</v>
      </c>
      <c r="X468" s="41" t="n">
        <f aca="false">N468-S468</f>
        <v>-752.6</v>
      </c>
      <c r="Y468" s="41" t="n">
        <f aca="false">O468-T468</f>
        <v>0</v>
      </c>
      <c r="Z468" s="38" t="s">
        <v>370</v>
      </c>
      <c r="AA468" s="38" t="s">
        <v>241</v>
      </c>
      <c r="AB468" s="38" t="s">
        <v>369</v>
      </c>
      <c r="AC468" s="39" t="s">
        <v>243</v>
      </c>
    </row>
    <row r="469" customFormat="false" ht="15" hidden="false" customHeight="false" outlineLevel="0" collapsed="false">
      <c r="A469" s="38" t="s">
        <v>236</v>
      </c>
      <c r="B469" s="40" t="n">
        <v>43101</v>
      </c>
      <c r="C469" s="40" t="n">
        <v>43160</v>
      </c>
      <c r="D469" s="38" t="s">
        <v>237</v>
      </c>
      <c r="E469" s="39" t="s">
        <v>495</v>
      </c>
      <c r="F469" s="39" t="s">
        <v>450</v>
      </c>
      <c r="G469" s="38" t="s">
        <v>319</v>
      </c>
      <c r="H469" s="38" t="s">
        <v>241</v>
      </c>
      <c r="I469" s="41" t="n">
        <v>28</v>
      </c>
      <c r="J469" s="38" t="s">
        <v>369</v>
      </c>
      <c r="K469" s="39"/>
      <c r="L469" s="39"/>
      <c r="M469" s="39"/>
      <c r="N469" s="39"/>
      <c r="O469" s="39"/>
      <c r="P469" s="41" t="n">
        <v>2837</v>
      </c>
      <c r="Q469" s="41" t="n">
        <v>0</v>
      </c>
      <c r="R469" s="41" t="n">
        <v>397.18</v>
      </c>
      <c r="S469" s="41" t="n">
        <v>397.18</v>
      </c>
      <c r="T469" s="41" t="n">
        <v>0</v>
      </c>
      <c r="U469" s="41" t="n">
        <f aca="false">K469-P469</f>
        <v>-2837</v>
      </c>
      <c r="V469" s="41" t="n">
        <f aca="false">L469-Q469</f>
        <v>0</v>
      </c>
      <c r="W469" s="41" t="n">
        <f aca="false">M469-R469</f>
        <v>-397.18</v>
      </c>
      <c r="X469" s="41" t="n">
        <f aca="false">N469-S469</f>
        <v>-397.18</v>
      </c>
      <c r="Y469" s="41" t="n">
        <f aca="false">O469-T469</f>
        <v>0</v>
      </c>
      <c r="Z469" s="38" t="s">
        <v>370</v>
      </c>
      <c r="AA469" s="38" t="s">
        <v>241</v>
      </c>
      <c r="AB469" s="38" t="s">
        <v>369</v>
      </c>
      <c r="AC469" s="39" t="s">
        <v>243</v>
      </c>
    </row>
    <row r="470" customFormat="false" ht="15" hidden="false" customHeight="false" outlineLevel="0" collapsed="false">
      <c r="A470" s="38" t="s">
        <v>236</v>
      </c>
      <c r="B470" s="40" t="n">
        <v>43101</v>
      </c>
      <c r="C470" s="40" t="n">
        <v>43160</v>
      </c>
      <c r="D470" s="38" t="s">
        <v>237</v>
      </c>
      <c r="E470" s="39" t="s">
        <v>601</v>
      </c>
      <c r="F470" s="39" t="s">
        <v>602</v>
      </c>
      <c r="G470" s="38" t="s">
        <v>319</v>
      </c>
      <c r="H470" s="38" t="s">
        <v>241</v>
      </c>
      <c r="I470" s="41" t="n">
        <v>5</v>
      </c>
      <c r="J470" s="38" t="s">
        <v>369</v>
      </c>
      <c r="K470" s="39"/>
      <c r="L470" s="39"/>
      <c r="M470" s="39"/>
      <c r="N470" s="39"/>
      <c r="O470" s="39"/>
      <c r="P470" s="41" t="n">
        <v>1047.62</v>
      </c>
      <c r="Q470" s="41" t="n">
        <v>0</v>
      </c>
      <c r="R470" s="41" t="n">
        <v>26.19</v>
      </c>
      <c r="S470" s="41" t="n">
        <v>26.19</v>
      </c>
      <c r="T470" s="41" t="n">
        <v>0</v>
      </c>
      <c r="U470" s="41" t="n">
        <f aca="false">K470-P470</f>
        <v>-1047.62</v>
      </c>
      <c r="V470" s="41" t="n">
        <f aca="false">L470-Q470</f>
        <v>0</v>
      </c>
      <c r="W470" s="41" t="n">
        <f aca="false">M470-R470</f>
        <v>-26.19</v>
      </c>
      <c r="X470" s="41" t="n">
        <f aca="false">N470-S470</f>
        <v>-26.19</v>
      </c>
      <c r="Y470" s="41" t="n">
        <f aca="false">O470-T470</f>
        <v>0</v>
      </c>
      <c r="Z470" s="38" t="s">
        <v>370</v>
      </c>
      <c r="AA470" s="38" t="s">
        <v>241</v>
      </c>
      <c r="AB470" s="38" t="s">
        <v>369</v>
      </c>
      <c r="AC470" s="39" t="s">
        <v>243</v>
      </c>
    </row>
    <row r="471" customFormat="false" ht="15" hidden="false" customHeight="false" outlineLevel="0" collapsed="false">
      <c r="A471" s="38" t="s">
        <v>236</v>
      </c>
      <c r="B471" s="40" t="n">
        <v>43101</v>
      </c>
      <c r="C471" s="40" t="n">
        <v>43160</v>
      </c>
      <c r="D471" s="38" t="s">
        <v>237</v>
      </c>
      <c r="E471" s="39" t="s">
        <v>601</v>
      </c>
      <c r="F471" s="39" t="s">
        <v>602</v>
      </c>
      <c r="G471" s="38" t="s">
        <v>319</v>
      </c>
      <c r="H471" s="38" t="s">
        <v>241</v>
      </c>
      <c r="I471" s="41" t="n">
        <v>18</v>
      </c>
      <c r="J471" s="38" t="s">
        <v>369</v>
      </c>
      <c r="K471" s="39"/>
      <c r="L471" s="39"/>
      <c r="M471" s="39"/>
      <c r="N471" s="39"/>
      <c r="O471" s="39"/>
      <c r="P471" s="41" t="n">
        <v>2500</v>
      </c>
      <c r="Q471" s="41" t="n">
        <v>0</v>
      </c>
      <c r="R471" s="41" t="n">
        <v>225</v>
      </c>
      <c r="S471" s="41" t="n">
        <v>225</v>
      </c>
      <c r="T471" s="41" t="n">
        <v>0</v>
      </c>
      <c r="U471" s="41" t="n">
        <f aca="false">K471-P471</f>
        <v>-2500</v>
      </c>
      <c r="V471" s="41" t="n">
        <f aca="false">L471-Q471</f>
        <v>0</v>
      </c>
      <c r="W471" s="41" t="n">
        <f aca="false">M471-R471</f>
        <v>-225</v>
      </c>
      <c r="X471" s="41" t="n">
        <f aca="false">N471-S471</f>
        <v>-225</v>
      </c>
      <c r="Y471" s="41" t="n">
        <f aca="false">O471-T471</f>
        <v>0</v>
      </c>
      <c r="Z471" s="38" t="s">
        <v>370</v>
      </c>
      <c r="AA471" s="38" t="s">
        <v>241</v>
      </c>
      <c r="AB471" s="38" t="s">
        <v>369</v>
      </c>
      <c r="AC471" s="39" t="s">
        <v>243</v>
      </c>
    </row>
    <row r="472" customFormat="false" ht="15" hidden="false" customHeight="false" outlineLevel="0" collapsed="false">
      <c r="A472" s="38" t="s">
        <v>236</v>
      </c>
      <c r="B472" s="40" t="n">
        <v>43101</v>
      </c>
      <c r="C472" s="40" t="n">
        <v>43160</v>
      </c>
      <c r="D472" s="38" t="s">
        <v>237</v>
      </c>
      <c r="E472" s="39" t="s">
        <v>497</v>
      </c>
      <c r="F472" s="39" t="s">
        <v>267</v>
      </c>
      <c r="G472" s="38" t="s">
        <v>319</v>
      </c>
      <c r="H472" s="38" t="s">
        <v>241</v>
      </c>
      <c r="I472" s="41" t="n">
        <v>18</v>
      </c>
      <c r="J472" s="38" t="s">
        <v>369</v>
      </c>
      <c r="K472" s="39"/>
      <c r="L472" s="39"/>
      <c r="M472" s="39"/>
      <c r="N472" s="39"/>
      <c r="O472" s="39"/>
      <c r="P472" s="41" t="n">
        <v>1230.5</v>
      </c>
      <c r="Q472" s="41" t="n">
        <v>0</v>
      </c>
      <c r="R472" s="41" t="n">
        <v>110.75</v>
      </c>
      <c r="S472" s="41" t="n">
        <v>110.75</v>
      </c>
      <c r="T472" s="41" t="n">
        <v>0</v>
      </c>
      <c r="U472" s="41" t="n">
        <f aca="false">K472-P472</f>
        <v>-1230.5</v>
      </c>
      <c r="V472" s="41" t="n">
        <f aca="false">L472-Q472</f>
        <v>0</v>
      </c>
      <c r="W472" s="41" t="n">
        <f aca="false">M472-R472</f>
        <v>-110.75</v>
      </c>
      <c r="X472" s="41" t="n">
        <f aca="false">N472-S472</f>
        <v>-110.75</v>
      </c>
      <c r="Y472" s="41" t="n">
        <f aca="false">O472-T472</f>
        <v>0</v>
      </c>
      <c r="Z472" s="38" t="s">
        <v>370</v>
      </c>
      <c r="AA472" s="38" t="s">
        <v>241</v>
      </c>
      <c r="AB472" s="38" t="s">
        <v>369</v>
      </c>
      <c r="AC472" s="39" t="s">
        <v>243</v>
      </c>
    </row>
    <row r="473" customFormat="false" ht="15" hidden="false" customHeight="false" outlineLevel="0" collapsed="false">
      <c r="A473" s="38" t="s">
        <v>236</v>
      </c>
      <c r="B473" s="40" t="n">
        <v>43101</v>
      </c>
      <c r="C473" s="40" t="n">
        <v>43160</v>
      </c>
      <c r="D473" s="38" t="s">
        <v>237</v>
      </c>
      <c r="E473" s="39" t="s">
        <v>521</v>
      </c>
      <c r="F473" s="39" t="s">
        <v>335</v>
      </c>
      <c r="G473" s="38" t="s">
        <v>319</v>
      </c>
      <c r="H473" s="38" t="s">
        <v>241</v>
      </c>
      <c r="I473" s="41" t="n">
        <v>5</v>
      </c>
      <c r="J473" s="38" t="s">
        <v>369</v>
      </c>
      <c r="K473" s="39"/>
      <c r="L473" s="39"/>
      <c r="M473" s="39"/>
      <c r="N473" s="39"/>
      <c r="O473" s="39"/>
      <c r="P473" s="41" t="n">
        <v>31070</v>
      </c>
      <c r="Q473" s="41" t="n">
        <v>0</v>
      </c>
      <c r="R473" s="41" t="n">
        <v>776.75</v>
      </c>
      <c r="S473" s="41" t="n">
        <v>776.75</v>
      </c>
      <c r="T473" s="41" t="n">
        <v>0</v>
      </c>
      <c r="U473" s="41" t="n">
        <f aca="false">K473-P473</f>
        <v>-31070</v>
      </c>
      <c r="V473" s="41" t="n">
        <f aca="false">L473-Q473</f>
        <v>0</v>
      </c>
      <c r="W473" s="41" t="n">
        <f aca="false">M473-R473</f>
        <v>-776.75</v>
      </c>
      <c r="X473" s="41" t="n">
        <f aca="false">N473-S473</f>
        <v>-776.75</v>
      </c>
      <c r="Y473" s="41" t="n">
        <f aca="false">O473-T473</f>
        <v>0</v>
      </c>
      <c r="Z473" s="38" t="s">
        <v>370</v>
      </c>
      <c r="AA473" s="38" t="s">
        <v>241</v>
      </c>
      <c r="AB473" s="38" t="s">
        <v>369</v>
      </c>
      <c r="AC473" s="39" t="s">
        <v>243</v>
      </c>
    </row>
    <row r="474" customFormat="false" ht="15" hidden="false" customHeight="false" outlineLevel="0" collapsed="false">
      <c r="A474" s="38" t="s">
        <v>236</v>
      </c>
      <c r="B474" s="40" t="n">
        <v>43101</v>
      </c>
      <c r="C474" s="40" t="n">
        <v>43313</v>
      </c>
      <c r="D474" s="38" t="s">
        <v>237</v>
      </c>
      <c r="E474" s="39" t="s">
        <v>398</v>
      </c>
      <c r="F474" s="39" t="s">
        <v>399</v>
      </c>
      <c r="G474" s="38" t="s">
        <v>319</v>
      </c>
      <c r="H474" s="38" t="s">
        <v>241</v>
      </c>
      <c r="I474" s="41" t="n">
        <v>18</v>
      </c>
      <c r="J474" s="38" t="s">
        <v>369</v>
      </c>
      <c r="K474" s="39"/>
      <c r="L474" s="39"/>
      <c r="M474" s="39"/>
      <c r="N474" s="39"/>
      <c r="O474" s="39"/>
      <c r="P474" s="41" t="n">
        <v>40412050</v>
      </c>
      <c r="Q474" s="41" t="n">
        <v>7274169</v>
      </c>
      <c r="R474" s="41" t="n">
        <v>0</v>
      </c>
      <c r="S474" s="41" t="n">
        <v>0</v>
      </c>
      <c r="T474" s="41" t="n">
        <v>0</v>
      </c>
      <c r="U474" s="41" t="n">
        <f aca="false">K474-P474</f>
        <v>-40412050</v>
      </c>
      <c r="V474" s="41" t="n">
        <f aca="false">L474-Q474</f>
        <v>-7274169</v>
      </c>
      <c r="W474" s="41" t="n">
        <f aca="false">M474-R474</f>
        <v>0</v>
      </c>
      <c r="X474" s="41" t="n">
        <f aca="false">N474-S474</f>
        <v>0</v>
      </c>
      <c r="Y474" s="41" t="n">
        <f aca="false">O474-T474</f>
        <v>0</v>
      </c>
      <c r="Z474" s="38" t="s">
        <v>370</v>
      </c>
      <c r="AA474" s="38" t="s">
        <v>241</v>
      </c>
      <c r="AB474" s="38" t="s">
        <v>369</v>
      </c>
      <c r="AC474" s="39" t="s">
        <v>243</v>
      </c>
    </row>
    <row r="475" customFormat="false" ht="15" hidden="false" customHeight="false" outlineLevel="0" collapsed="false">
      <c r="A475" s="38" t="s">
        <v>236</v>
      </c>
      <c r="B475" s="40" t="n">
        <v>43101</v>
      </c>
      <c r="C475" s="40" t="n">
        <v>43313</v>
      </c>
      <c r="D475" s="38" t="s">
        <v>237</v>
      </c>
      <c r="E475" s="39" t="s">
        <v>439</v>
      </c>
      <c r="F475" s="39" t="s">
        <v>440</v>
      </c>
      <c r="G475" s="38" t="s">
        <v>319</v>
      </c>
      <c r="H475" s="38" t="s">
        <v>369</v>
      </c>
      <c r="I475" s="41" t="n">
        <v>5</v>
      </c>
      <c r="J475" s="38" t="s">
        <v>369</v>
      </c>
      <c r="K475" s="39"/>
      <c r="L475" s="39"/>
      <c r="M475" s="39"/>
      <c r="N475" s="39"/>
      <c r="O475" s="39"/>
      <c r="P475" s="41" t="n">
        <v>59400</v>
      </c>
      <c r="Q475" s="41" t="n">
        <v>2970</v>
      </c>
      <c r="R475" s="41" t="n">
        <v>0</v>
      </c>
      <c r="S475" s="41" t="n">
        <v>0</v>
      </c>
      <c r="T475" s="41" t="n">
        <v>0</v>
      </c>
      <c r="U475" s="41" t="n">
        <f aca="false">K475-P475</f>
        <v>-59400</v>
      </c>
      <c r="V475" s="41" t="n">
        <f aca="false">L475-Q475</f>
        <v>-2970</v>
      </c>
      <c r="W475" s="41" t="n">
        <f aca="false">M475-R475</f>
        <v>0</v>
      </c>
      <c r="X475" s="41" t="n">
        <f aca="false">N475-S475</f>
        <v>0</v>
      </c>
      <c r="Y475" s="41" t="n">
        <f aca="false">O475-T475</f>
        <v>0</v>
      </c>
      <c r="Z475" s="38" t="s">
        <v>441</v>
      </c>
      <c r="AA475" s="38" t="s">
        <v>241</v>
      </c>
      <c r="AB475" s="38" t="s">
        <v>369</v>
      </c>
      <c r="AC475" s="39" t="s">
        <v>243</v>
      </c>
    </row>
    <row r="476" customFormat="false" ht="15" hidden="false" customHeight="false" outlineLevel="0" collapsed="false">
      <c r="A476" s="38" t="s">
        <v>236</v>
      </c>
      <c r="B476" s="40" t="n">
        <v>43132</v>
      </c>
      <c r="C476" s="40" t="n">
        <v>43132</v>
      </c>
      <c r="D476" s="38" t="s">
        <v>237</v>
      </c>
      <c r="E476" s="39" t="s">
        <v>463</v>
      </c>
      <c r="F476" s="39" t="s">
        <v>464</v>
      </c>
      <c r="G476" s="38" t="s">
        <v>629</v>
      </c>
      <c r="H476" s="38" t="s">
        <v>241</v>
      </c>
      <c r="I476" s="41" t="n">
        <v>12</v>
      </c>
      <c r="J476" s="38" t="s">
        <v>369</v>
      </c>
      <c r="K476" s="39"/>
      <c r="L476" s="39"/>
      <c r="M476" s="39"/>
      <c r="N476" s="39"/>
      <c r="O476" s="39"/>
      <c r="P476" s="41" t="n">
        <v>65980</v>
      </c>
      <c r="Q476" s="41" t="n">
        <v>7917.6</v>
      </c>
      <c r="R476" s="41" t="n">
        <v>0</v>
      </c>
      <c r="S476" s="41" t="n">
        <v>0</v>
      </c>
      <c r="T476" s="41" t="n">
        <v>0</v>
      </c>
      <c r="U476" s="41" t="n">
        <f aca="false">K476-P476</f>
        <v>-65980</v>
      </c>
      <c r="V476" s="41" t="n">
        <f aca="false">L476-Q476</f>
        <v>-7917.6</v>
      </c>
      <c r="W476" s="41" t="n">
        <f aca="false">M476-R476</f>
        <v>0</v>
      </c>
      <c r="X476" s="41" t="n">
        <f aca="false">N476-S476</f>
        <v>0</v>
      </c>
      <c r="Y476" s="41" t="n">
        <f aca="false">O476-T476</f>
        <v>0</v>
      </c>
      <c r="Z476" s="38" t="s">
        <v>370</v>
      </c>
      <c r="AA476" s="38" t="s">
        <v>369</v>
      </c>
      <c r="AB476" s="38" t="s">
        <v>369</v>
      </c>
      <c r="AC476" s="39" t="s">
        <v>243</v>
      </c>
    </row>
    <row r="477" customFormat="false" ht="15" hidden="false" customHeight="false" outlineLevel="0" collapsed="false">
      <c r="A477" s="38" t="s">
        <v>236</v>
      </c>
      <c r="B477" s="40" t="n">
        <v>43132</v>
      </c>
      <c r="C477" s="40" t="n">
        <v>43132</v>
      </c>
      <c r="D477" s="38" t="s">
        <v>237</v>
      </c>
      <c r="E477" s="39" t="s">
        <v>502</v>
      </c>
      <c r="F477" s="39" t="s">
        <v>503</v>
      </c>
      <c r="G477" s="38" t="s">
        <v>319</v>
      </c>
      <c r="H477" s="38" t="s">
        <v>241</v>
      </c>
      <c r="I477" s="41" t="n">
        <v>18</v>
      </c>
      <c r="J477" s="38" t="s">
        <v>369</v>
      </c>
      <c r="K477" s="39"/>
      <c r="L477" s="39"/>
      <c r="M477" s="39"/>
      <c r="N477" s="39"/>
      <c r="O477" s="39"/>
      <c r="P477" s="41" t="n">
        <v>79686</v>
      </c>
      <c r="Q477" s="41" t="n">
        <v>0</v>
      </c>
      <c r="R477" s="41" t="n">
        <v>7171.74</v>
      </c>
      <c r="S477" s="41" t="n">
        <v>7171.74</v>
      </c>
      <c r="T477" s="41" t="n">
        <v>0</v>
      </c>
      <c r="U477" s="41" t="n">
        <f aca="false">K477-P477</f>
        <v>-79686</v>
      </c>
      <c r="V477" s="41" t="n">
        <f aca="false">L477-Q477</f>
        <v>0</v>
      </c>
      <c r="W477" s="41" t="n">
        <f aca="false">M477-R477</f>
        <v>-7171.74</v>
      </c>
      <c r="X477" s="41" t="n">
        <f aca="false">N477-S477</f>
        <v>-7171.74</v>
      </c>
      <c r="Y477" s="41" t="n">
        <f aca="false">O477-T477</f>
        <v>0</v>
      </c>
      <c r="Z477" s="38" t="s">
        <v>370</v>
      </c>
      <c r="AA477" s="38" t="s">
        <v>241</v>
      </c>
      <c r="AB477" s="38" t="s">
        <v>369</v>
      </c>
      <c r="AC477" s="39" t="s">
        <v>243</v>
      </c>
    </row>
    <row r="478" customFormat="false" ht="15" hidden="false" customHeight="false" outlineLevel="0" collapsed="false">
      <c r="A478" s="38" t="s">
        <v>236</v>
      </c>
      <c r="B478" s="40" t="n">
        <v>43132</v>
      </c>
      <c r="C478" s="40" t="n">
        <v>43132</v>
      </c>
      <c r="D478" s="38" t="s">
        <v>237</v>
      </c>
      <c r="E478" s="39" t="s">
        <v>367</v>
      </c>
      <c r="F478" s="39" t="s">
        <v>368</v>
      </c>
      <c r="G478" s="38" t="s">
        <v>319</v>
      </c>
      <c r="H478" s="38" t="s">
        <v>241</v>
      </c>
      <c r="I478" s="41" t="n">
        <v>12</v>
      </c>
      <c r="J478" s="38" t="s">
        <v>369</v>
      </c>
      <c r="K478" s="39"/>
      <c r="L478" s="39"/>
      <c r="M478" s="39"/>
      <c r="N478" s="39"/>
      <c r="O478" s="39"/>
      <c r="P478" s="41" t="n">
        <v>891047</v>
      </c>
      <c r="Q478" s="41" t="n">
        <v>0</v>
      </c>
      <c r="R478" s="41" t="n">
        <v>53462.82</v>
      </c>
      <c r="S478" s="41" t="n">
        <v>53462.82</v>
      </c>
      <c r="T478" s="41" t="n">
        <v>0</v>
      </c>
      <c r="U478" s="41" t="n">
        <f aca="false">K478-P478</f>
        <v>-891047</v>
      </c>
      <c r="V478" s="41" t="n">
        <f aca="false">L478-Q478</f>
        <v>0</v>
      </c>
      <c r="W478" s="41" t="n">
        <f aca="false">M478-R478</f>
        <v>-53462.82</v>
      </c>
      <c r="X478" s="41" t="n">
        <f aca="false">N478-S478</f>
        <v>-53462.82</v>
      </c>
      <c r="Y478" s="41" t="n">
        <f aca="false">O478-T478</f>
        <v>0</v>
      </c>
      <c r="Z478" s="38" t="s">
        <v>370</v>
      </c>
      <c r="AA478" s="38" t="s">
        <v>241</v>
      </c>
      <c r="AB478" s="38" t="s">
        <v>369</v>
      </c>
      <c r="AC478" s="39" t="s">
        <v>243</v>
      </c>
    </row>
    <row r="479" customFormat="false" ht="15" hidden="false" customHeight="false" outlineLevel="0" collapsed="false">
      <c r="A479" s="38" t="s">
        <v>236</v>
      </c>
      <c r="B479" s="40" t="n">
        <v>43132</v>
      </c>
      <c r="C479" s="40" t="n">
        <v>43132</v>
      </c>
      <c r="D479" s="38" t="s">
        <v>237</v>
      </c>
      <c r="E479" s="39" t="s">
        <v>374</v>
      </c>
      <c r="F479" s="39" t="s">
        <v>375</v>
      </c>
      <c r="G479" s="38" t="s">
        <v>319</v>
      </c>
      <c r="H479" s="38" t="s">
        <v>241</v>
      </c>
      <c r="I479" s="41" t="n">
        <v>12</v>
      </c>
      <c r="J479" s="38" t="s">
        <v>369</v>
      </c>
      <c r="K479" s="39"/>
      <c r="L479" s="39"/>
      <c r="M479" s="39"/>
      <c r="N479" s="39"/>
      <c r="O479" s="39"/>
      <c r="P479" s="41" t="n">
        <v>17800</v>
      </c>
      <c r="Q479" s="41" t="n">
        <v>0</v>
      </c>
      <c r="R479" s="41" t="n">
        <v>1068</v>
      </c>
      <c r="S479" s="41" t="n">
        <v>1068</v>
      </c>
      <c r="T479" s="41" t="n">
        <v>0</v>
      </c>
      <c r="U479" s="41" t="n">
        <f aca="false">K479-P479</f>
        <v>-17800</v>
      </c>
      <c r="V479" s="41" t="n">
        <f aca="false">L479-Q479</f>
        <v>0</v>
      </c>
      <c r="W479" s="41" t="n">
        <f aca="false">M479-R479</f>
        <v>-1068</v>
      </c>
      <c r="X479" s="41" t="n">
        <f aca="false">N479-S479</f>
        <v>-1068</v>
      </c>
      <c r="Y479" s="41" t="n">
        <f aca="false">O479-T479</f>
        <v>0</v>
      </c>
      <c r="Z479" s="38" t="s">
        <v>370</v>
      </c>
      <c r="AA479" s="38" t="s">
        <v>241</v>
      </c>
      <c r="AB479" s="38" t="s">
        <v>369</v>
      </c>
      <c r="AC479" s="39" t="s">
        <v>243</v>
      </c>
    </row>
    <row r="480" customFormat="false" ht="15" hidden="false" customHeight="false" outlineLevel="0" collapsed="false">
      <c r="A480" s="38" t="s">
        <v>236</v>
      </c>
      <c r="B480" s="40" t="n">
        <v>43132</v>
      </c>
      <c r="C480" s="40" t="n">
        <v>43132</v>
      </c>
      <c r="D480" s="38" t="s">
        <v>237</v>
      </c>
      <c r="E480" s="39" t="s">
        <v>376</v>
      </c>
      <c r="F480" s="39" t="s">
        <v>377</v>
      </c>
      <c r="G480" s="38" t="s">
        <v>319</v>
      </c>
      <c r="H480" s="38" t="s">
        <v>241</v>
      </c>
      <c r="I480" s="41" t="n">
        <v>12</v>
      </c>
      <c r="J480" s="38" t="s">
        <v>369</v>
      </c>
      <c r="K480" s="39"/>
      <c r="L480" s="39"/>
      <c r="M480" s="39"/>
      <c r="N480" s="39"/>
      <c r="O480" s="39"/>
      <c r="P480" s="41" t="n">
        <v>245655.95</v>
      </c>
      <c r="Q480" s="41" t="n">
        <v>0</v>
      </c>
      <c r="R480" s="41" t="n">
        <v>14739.36</v>
      </c>
      <c r="S480" s="41" t="n">
        <v>14739.36</v>
      </c>
      <c r="T480" s="41" t="n">
        <v>0</v>
      </c>
      <c r="U480" s="41" t="n">
        <f aca="false">K480-P480</f>
        <v>-245655.95</v>
      </c>
      <c r="V480" s="41" t="n">
        <f aca="false">L480-Q480</f>
        <v>0</v>
      </c>
      <c r="W480" s="41" t="n">
        <f aca="false">M480-R480</f>
        <v>-14739.36</v>
      </c>
      <c r="X480" s="41" t="n">
        <f aca="false">N480-S480</f>
        <v>-14739.36</v>
      </c>
      <c r="Y480" s="41" t="n">
        <f aca="false">O480-T480</f>
        <v>0</v>
      </c>
      <c r="Z480" s="38" t="s">
        <v>370</v>
      </c>
      <c r="AA480" s="38" t="s">
        <v>241</v>
      </c>
      <c r="AB480" s="38" t="s">
        <v>369</v>
      </c>
      <c r="AC480" s="39" t="s">
        <v>243</v>
      </c>
    </row>
    <row r="481" customFormat="false" ht="15" hidden="false" customHeight="false" outlineLevel="0" collapsed="false">
      <c r="A481" s="38" t="s">
        <v>236</v>
      </c>
      <c r="B481" s="40" t="n">
        <v>43132</v>
      </c>
      <c r="C481" s="40" t="n">
        <v>43132</v>
      </c>
      <c r="D481" s="38" t="s">
        <v>237</v>
      </c>
      <c r="E481" s="39" t="s">
        <v>445</v>
      </c>
      <c r="F481" s="39" t="s">
        <v>446</v>
      </c>
      <c r="G481" s="38" t="s">
        <v>319</v>
      </c>
      <c r="H481" s="38" t="s">
        <v>241</v>
      </c>
      <c r="I481" s="41" t="n">
        <v>18</v>
      </c>
      <c r="J481" s="38" t="s">
        <v>369</v>
      </c>
      <c r="K481" s="39"/>
      <c r="L481" s="39"/>
      <c r="M481" s="39"/>
      <c r="N481" s="39"/>
      <c r="O481" s="39"/>
      <c r="P481" s="41" t="n">
        <v>223760</v>
      </c>
      <c r="Q481" s="41" t="n">
        <v>0</v>
      </c>
      <c r="R481" s="41" t="n">
        <v>20138.4</v>
      </c>
      <c r="S481" s="41" t="n">
        <v>20138.4</v>
      </c>
      <c r="T481" s="41" t="n">
        <v>0</v>
      </c>
      <c r="U481" s="41" t="n">
        <f aca="false">K481-P481</f>
        <v>-223760</v>
      </c>
      <c r="V481" s="41" t="n">
        <f aca="false">L481-Q481</f>
        <v>0</v>
      </c>
      <c r="W481" s="41" t="n">
        <f aca="false">M481-R481</f>
        <v>-20138.4</v>
      </c>
      <c r="X481" s="41" t="n">
        <f aca="false">N481-S481</f>
        <v>-20138.4</v>
      </c>
      <c r="Y481" s="41" t="n">
        <f aca="false">O481-T481</f>
        <v>0</v>
      </c>
      <c r="Z481" s="38" t="s">
        <v>370</v>
      </c>
      <c r="AA481" s="38" t="s">
        <v>241</v>
      </c>
      <c r="AB481" s="38" t="s">
        <v>369</v>
      </c>
      <c r="AC481" s="39" t="s">
        <v>243</v>
      </c>
    </row>
    <row r="482" customFormat="false" ht="15" hidden="false" customHeight="false" outlineLevel="0" collapsed="false">
      <c r="A482" s="38" t="s">
        <v>236</v>
      </c>
      <c r="B482" s="40" t="n">
        <v>43132</v>
      </c>
      <c r="C482" s="40" t="n">
        <v>43132</v>
      </c>
      <c r="D482" s="38" t="s">
        <v>237</v>
      </c>
      <c r="E482" s="39" t="s">
        <v>382</v>
      </c>
      <c r="F482" s="39" t="s">
        <v>383</v>
      </c>
      <c r="G482" s="38" t="s">
        <v>319</v>
      </c>
      <c r="H482" s="38" t="s">
        <v>241</v>
      </c>
      <c r="I482" s="41" t="n">
        <v>18</v>
      </c>
      <c r="J482" s="38" t="s">
        <v>369</v>
      </c>
      <c r="K482" s="39"/>
      <c r="L482" s="39"/>
      <c r="M482" s="39"/>
      <c r="N482" s="39"/>
      <c r="O482" s="39"/>
      <c r="P482" s="41" t="n">
        <v>5660</v>
      </c>
      <c r="Q482" s="41" t="n">
        <v>0</v>
      </c>
      <c r="R482" s="41" t="n">
        <v>509.4</v>
      </c>
      <c r="S482" s="41" t="n">
        <v>509.4</v>
      </c>
      <c r="T482" s="41" t="n">
        <v>0</v>
      </c>
      <c r="U482" s="41" t="n">
        <f aca="false">K482-P482</f>
        <v>-5660</v>
      </c>
      <c r="V482" s="41" t="n">
        <f aca="false">L482-Q482</f>
        <v>0</v>
      </c>
      <c r="W482" s="41" t="n">
        <f aca="false">M482-R482</f>
        <v>-509.4</v>
      </c>
      <c r="X482" s="41" t="n">
        <f aca="false">N482-S482</f>
        <v>-509.4</v>
      </c>
      <c r="Y482" s="41" t="n">
        <f aca="false">O482-T482</f>
        <v>0</v>
      </c>
      <c r="Z482" s="38" t="s">
        <v>370</v>
      </c>
      <c r="AA482" s="38" t="s">
        <v>241</v>
      </c>
      <c r="AB482" s="38" t="s">
        <v>369</v>
      </c>
      <c r="AC482" s="39" t="s">
        <v>243</v>
      </c>
    </row>
    <row r="483" customFormat="false" ht="15" hidden="false" customHeight="false" outlineLevel="0" collapsed="false">
      <c r="A483" s="38" t="s">
        <v>236</v>
      </c>
      <c r="B483" s="40" t="n">
        <v>43132</v>
      </c>
      <c r="C483" s="40" t="n">
        <v>43132</v>
      </c>
      <c r="D483" s="38" t="s">
        <v>237</v>
      </c>
      <c r="E483" s="39" t="s">
        <v>386</v>
      </c>
      <c r="F483" s="39" t="s">
        <v>387</v>
      </c>
      <c r="G483" s="38" t="s">
        <v>319</v>
      </c>
      <c r="H483" s="38" t="s">
        <v>241</v>
      </c>
      <c r="I483" s="41" t="n">
        <v>18</v>
      </c>
      <c r="J483" s="38" t="s">
        <v>369</v>
      </c>
      <c r="K483" s="39"/>
      <c r="L483" s="39"/>
      <c r="M483" s="39"/>
      <c r="N483" s="39"/>
      <c r="O483" s="39"/>
      <c r="P483" s="41" t="n">
        <v>4640</v>
      </c>
      <c r="Q483" s="41" t="n">
        <v>0</v>
      </c>
      <c r="R483" s="41" t="n">
        <v>417.6</v>
      </c>
      <c r="S483" s="41" t="n">
        <v>417.6</v>
      </c>
      <c r="T483" s="41" t="n">
        <v>0</v>
      </c>
      <c r="U483" s="41" t="n">
        <f aca="false">K483-P483</f>
        <v>-4640</v>
      </c>
      <c r="V483" s="41" t="n">
        <f aca="false">L483-Q483</f>
        <v>0</v>
      </c>
      <c r="W483" s="41" t="n">
        <f aca="false">M483-R483</f>
        <v>-417.6</v>
      </c>
      <c r="X483" s="41" t="n">
        <f aca="false">N483-S483</f>
        <v>-417.6</v>
      </c>
      <c r="Y483" s="41" t="n">
        <f aca="false">O483-T483</f>
        <v>0</v>
      </c>
      <c r="Z483" s="38" t="s">
        <v>370</v>
      </c>
      <c r="AA483" s="38" t="s">
        <v>241</v>
      </c>
      <c r="AB483" s="38" t="s">
        <v>369</v>
      </c>
      <c r="AC483" s="39" t="s">
        <v>243</v>
      </c>
    </row>
    <row r="484" customFormat="false" ht="15" hidden="false" customHeight="false" outlineLevel="0" collapsed="false">
      <c r="A484" s="38" t="s">
        <v>236</v>
      </c>
      <c r="B484" s="40" t="n">
        <v>43132</v>
      </c>
      <c r="C484" s="40" t="n">
        <v>43132</v>
      </c>
      <c r="D484" s="38" t="s">
        <v>237</v>
      </c>
      <c r="E484" s="39" t="s">
        <v>570</v>
      </c>
      <c r="F484" s="39" t="s">
        <v>571</v>
      </c>
      <c r="G484" s="38" t="s">
        <v>319</v>
      </c>
      <c r="H484" s="38" t="s">
        <v>241</v>
      </c>
      <c r="I484" s="41" t="n">
        <v>18</v>
      </c>
      <c r="J484" s="38" t="s">
        <v>369</v>
      </c>
      <c r="K484" s="39"/>
      <c r="L484" s="39"/>
      <c r="M484" s="39"/>
      <c r="N484" s="39"/>
      <c r="O484" s="39"/>
      <c r="P484" s="41" t="n">
        <v>4100</v>
      </c>
      <c r="Q484" s="41" t="n">
        <v>0</v>
      </c>
      <c r="R484" s="41" t="n">
        <v>369</v>
      </c>
      <c r="S484" s="41" t="n">
        <v>369</v>
      </c>
      <c r="T484" s="41" t="n">
        <v>0</v>
      </c>
      <c r="U484" s="41" t="n">
        <f aca="false">K484-P484</f>
        <v>-4100</v>
      </c>
      <c r="V484" s="41" t="n">
        <f aca="false">L484-Q484</f>
        <v>0</v>
      </c>
      <c r="W484" s="41" t="n">
        <f aca="false">M484-R484</f>
        <v>-369</v>
      </c>
      <c r="X484" s="41" t="n">
        <f aca="false">N484-S484</f>
        <v>-369</v>
      </c>
      <c r="Y484" s="41" t="n">
        <f aca="false">O484-T484</f>
        <v>0</v>
      </c>
      <c r="Z484" s="38" t="s">
        <v>370</v>
      </c>
      <c r="AA484" s="38" t="s">
        <v>241</v>
      </c>
      <c r="AB484" s="38" t="s">
        <v>369</v>
      </c>
      <c r="AC484" s="39" t="s">
        <v>243</v>
      </c>
    </row>
    <row r="485" customFormat="false" ht="15" hidden="false" customHeight="false" outlineLevel="0" collapsed="false">
      <c r="A485" s="38" t="s">
        <v>236</v>
      </c>
      <c r="B485" s="40" t="n">
        <v>43132</v>
      </c>
      <c r="C485" s="40" t="n">
        <v>43132</v>
      </c>
      <c r="D485" s="38" t="s">
        <v>237</v>
      </c>
      <c r="E485" s="39" t="s">
        <v>630</v>
      </c>
      <c r="F485" s="39" t="s">
        <v>631</v>
      </c>
      <c r="G485" s="38" t="s">
        <v>319</v>
      </c>
      <c r="H485" s="38" t="s">
        <v>241</v>
      </c>
      <c r="I485" s="41" t="n">
        <v>5</v>
      </c>
      <c r="J485" s="38" t="s">
        <v>369</v>
      </c>
      <c r="K485" s="39"/>
      <c r="L485" s="39"/>
      <c r="M485" s="39"/>
      <c r="N485" s="39"/>
      <c r="O485" s="39"/>
      <c r="P485" s="41" t="n">
        <v>140000</v>
      </c>
      <c r="Q485" s="41" t="n">
        <v>0</v>
      </c>
      <c r="R485" s="41" t="n">
        <v>3500</v>
      </c>
      <c r="S485" s="41" t="n">
        <v>3500</v>
      </c>
      <c r="T485" s="41" t="n">
        <v>0</v>
      </c>
      <c r="U485" s="41" t="n">
        <f aca="false">K485-P485</f>
        <v>-140000</v>
      </c>
      <c r="V485" s="41" t="n">
        <f aca="false">L485-Q485</f>
        <v>0</v>
      </c>
      <c r="W485" s="41" t="n">
        <f aca="false">M485-R485</f>
        <v>-3500</v>
      </c>
      <c r="X485" s="41" t="n">
        <f aca="false">N485-S485</f>
        <v>-3500</v>
      </c>
      <c r="Y485" s="41" t="n">
        <f aca="false">O485-T485</f>
        <v>0</v>
      </c>
      <c r="Z485" s="38" t="s">
        <v>370</v>
      </c>
      <c r="AA485" s="38" t="s">
        <v>241</v>
      </c>
      <c r="AB485" s="38" t="s">
        <v>369</v>
      </c>
      <c r="AC485" s="39" t="s">
        <v>243</v>
      </c>
    </row>
    <row r="486" customFormat="false" ht="15" hidden="false" customHeight="false" outlineLevel="0" collapsed="false">
      <c r="A486" s="38" t="s">
        <v>236</v>
      </c>
      <c r="B486" s="40" t="n">
        <v>43132</v>
      </c>
      <c r="C486" s="40" t="n">
        <v>43132</v>
      </c>
      <c r="D486" s="38" t="s">
        <v>237</v>
      </c>
      <c r="E486" s="39" t="s">
        <v>544</v>
      </c>
      <c r="F486" s="39" t="s">
        <v>545</v>
      </c>
      <c r="G486" s="38" t="s">
        <v>319</v>
      </c>
      <c r="H486" s="38" t="s">
        <v>241</v>
      </c>
      <c r="I486" s="41" t="n">
        <v>18</v>
      </c>
      <c r="J486" s="38" t="s">
        <v>369</v>
      </c>
      <c r="K486" s="39"/>
      <c r="L486" s="39"/>
      <c r="M486" s="39"/>
      <c r="N486" s="39"/>
      <c r="O486" s="39"/>
      <c r="P486" s="41" t="n">
        <v>20114.16</v>
      </c>
      <c r="Q486" s="41" t="n">
        <v>0</v>
      </c>
      <c r="R486" s="41" t="n">
        <v>1810.27</v>
      </c>
      <c r="S486" s="41" t="n">
        <v>1810.27</v>
      </c>
      <c r="T486" s="41" t="n">
        <v>0</v>
      </c>
      <c r="U486" s="41" t="n">
        <f aca="false">K486-P486</f>
        <v>-20114.16</v>
      </c>
      <c r="V486" s="41" t="n">
        <f aca="false">L486-Q486</f>
        <v>0</v>
      </c>
      <c r="W486" s="41" t="n">
        <f aca="false">M486-R486</f>
        <v>-1810.27</v>
      </c>
      <c r="X486" s="41" t="n">
        <f aca="false">N486-S486</f>
        <v>-1810.27</v>
      </c>
      <c r="Y486" s="41" t="n">
        <f aca="false">O486-T486</f>
        <v>0</v>
      </c>
      <c r="Z486" s="38" t="s">
        <v>370</v>
      </c>
      <c r="AA486" s="38" t="s">
        <v>241</v>
      </c>
      <c r="AB486" s="38" t="s">
        <v>369</v>
      </c>
      <c r="AC486" s="39" t="s">
        <v>243</v>
      </c>
    </row>
    <row r="487" customFormat="false" ht="15" hidden="false" customHeight="false" outlineLevel="0" collapsed="false">
      <c r="A487" s="38" t="s">
        <v>236</v>
      </c>
      <c r="B487" s="40" t="n">
        <v>43132</v>
      </c>
      <c r="C487" s="40" t="n">
        <v>43132</v>
      </c>
      <c r="D487" s="38" t="s">
        <v>237</v>
      </c>
      <c r="E487" s="39" t="s">
        <v>394</v>
      </c>
      <c r="F487" s="39" t="s">
        <v>395</v>
      </c>
      <c r="G487" s="38" t="s">
        <v>319</v>
      </c>
      <c r="H487" s="38" t="s">
        <v>241</v>
      </c>
      <c r="I487" s="41" t="n">
        <v>18</v>
      </c>
      <c r="J487" s="38" t="s">
        <v>369</v>
      </c>
      <c r="K487" s="39"/>
      <c r="L487" s="39"/>
      <c r="M487" s="39"/>
      <c r="N487" s="39"/>
      <c r="O487" s="39"/>
      <c r="P487" s="41" t="n">
        <v>1950</v>
      </c>
      <c r="Q487" s="41" t="n">
        <v>0</v>
      </c>
      <c r="R487" s="41" t="n">
        <v>175.5</v>
      </c>
      <c r="S487" s="41" t="n">
        <v>175.5</v>
      </c>
      <c r="T487" s="41" t="n">
        <v>0</v>
      </c>
      <c r="U487" s="41" t="n">
        <f aca="false">K487-P487</f>
        <v>-1950</v>
      </c>
      <c r="V487" s="41" t="n">
        <f aca="false">L487-Q487</f>
        <v>0</v>
      </c>
      <c r="W487" s="41" t="n">
        <f aca="false">M487-R487</f>
        <v>-175.5</v>
      </c>
      <c r="X487" s="41" t="n">
        <f aca="false">N487-S487</f>
        <v>-175.5</v>
      </c>
      <c r="Y487" s="41" t="n">
        <f aca="false">O487-T487</f>
        <v>0</v>
      </c>
      <c r="Z487" s="38" t="s">
        <v>370</v>
      </c>
      <c r="AA487" s="38" t="s">
        <v>241</v>
      </c>
      <c r="AB487" s="38" t="s">
        <v>369</v>
      </c>
      <c r="AC487" s="39" t="s">
        <v>243</v>
      </c>
    </row>
    <row r="488" customFormat="false" ht="15" hidden="false" customHeight="false" outlineLevel="0" collapsed="false">
      <c r="A488" s="38" t="s">
        <v>236</v>
      </c>
      <c r="B488" s="40" t="n">
        <v>43132</v>
      </c>
      <c r="C488" s="40" t="n">
        <v>43132</v>
      </c>
      <c r="D488" s="38" t="s">
        <v>237</v>
      </c>
      <c r="E488" s="39" t="s">
        <v>603</v>
      </c>
      <c r="F488" s="39" t="s">
        <v>604</v>
      </c>
      <c r="G488" s="38" t="s">
        <v>319</v>
      </c>
      <c r="H488" s="38" t="s">
        <v>241</v>
      </c>
      <c r="I488" s="41" t="n">
        <v>18</v>
      </c>
      <c r="J488" s="38" t="s">
        <v>369</v>
      </c>
      <c r="K488" s="39"/>
      <c r="L488" s="39"/>
      <c r="M488" s="39"/>
      <c r="N488" s="39"/>
      <c r="O488" s="39"/>
      <c r="P488" s="41" t="n">
        <v>4220</v>
      </c>
      <c r="Q488" s="41" t="n">
        <v>0</v>
      </c>
      <c r="R488" s="41" t="n">
        <v>379.8</v>
      </c>
      <c r="S488" s="41" t="n">
        <v>379.8</v>
      </c>
      <c r="T488" s="41" t="n">
        <v>0</v>
      </c>
      <c r="U488" s="41" t="n">
        <f aca="false">K488-P488</f>
        <v>-4220</v>
      </c>
      <c r="V488" s="41" t="n">
        <f aca="false">L488-Q488</f>
        <v>0</v>
      </c>
      <c r="W488" s="41" t="n">
        <f aca="false">M488-R488</f>
        <v>-379.8</v>
      </c>
      <c r="X488" s="41" t="n">
        <f aca="false">N488-S488</f>
        <v>-379.8</v>
      </c>
      <c r="Y488" s="41" t="n">
        <f aca="false">O488-T488</f>
        <v>0</v>
      </c>
      <c r="Z488" s="38" t="s">
        <v>370</v>
      </c>
      <c r="AA488" s="38" t="s">
        <v>241</v>
      </c>
      <c r="AB488" s="38" t="s">
        <v>369</v>
      </c>
      <c r="AC488" s="39" t="s">
        <v>243</v>
      </c>
    </row>
    <row r="489" customFormat="false" ht="15" hidden="false" customHeight="false" outlineLevel="0" collapsed="false">
      <c r="A489" s="38" t="s">
        <v>236</v>
      </c>
      <c r="B489" s="40" t="n">
        <v>43132</v>
      </c>
      <c r="C489" s="40" t="n">
        <v>43132</v>
      </c>
      <c r="D489" s="38" t="s">
        <v>237</v>
      </c>
      <c r="E489" s="39" t="s">
        <v>459</v>
      </c>
      <c r="F489" s="39" t="s">
        <v>460</v>
      </c>
      <c r="G489" s="38" t="s">
        <v>319</v>
      </c>
      <c r="H489" s="38" t="s">
        <v>241</v>
      </c>
      <c r="I489" s="41" t="n">
        <v>5</v>
      </c>
      <c r="J489" s="38" t="s">
        <v>369</v>
      </c>
      <c r="K489" s="39"/>
      <c r="L489" s="39"/>
      <c r="M489" s="39"/>
      <c r="N489" s="39"/>
      <c r="O489" s="39"/>
      <c r="P489" s="41" t="n">
        <v>21560</v>
      </c>
      <c r="Q489" s="41" t="n">
        <v>0</v>
      </c>
      <c r="R489" s="41" t="n">
        <v>539</v>
      </c>
      <c r="S489" s="41" t="n">
        <v>539</v>
      </c>
      <c r="T489" s="41" t="n">
        <v>0</v>
      </c>
      <c r="U489" s="41" t="n">
        <f aca="false">K489-P489</f>
        <v>-21560</v>
      </c>
      <c r="V489" s="41" t="n">
        <f aca="false">L489-Q489</f>
        <v>0</v>
      </c>
      <c r="W489" s="41" t="n">
        <f aca="false">M489-R489</f>
        <v>-539</v>
      </c>
      <c r="X489" s="41" t="n">
        <f aca="false">N489-S489</f>
        <v>-539</v>
      </c>
      <c r="Y489" s="41" t="n">
        <f aca="false">O489-T489</f>
        <v>0</v>
      </c>
      <c r="Z489" s="38" t="s">
        <v>370</v>
      </c>
      <c r="AA489" s="38" t="s">
        <v>241</v>
      </c>
      <c r="AB489" s="38" t="s">
        <v>369</v>
      </c>
      <c r="AC489" s="39" t="s">
        <v>243</v>
      </c>
    </row>
    <row r="490" customFormat="false" ht="15" hidden="false" customHeight="false" outlineLevel="0" collapsed="false">
      <c r="A490" s="38" t="s">
        <v>236</v>
      </c>
      <c r="B490" s="40" t="n">
        <v>43132</v>
      </c>
      <c r="C490" s="40" t="n">
        <v>43132</v>
      </c>
      <c r="D490" s="38" t="s">
        <v>237</v>
      </c>
      <c r="E490" s="39" t="s">
        <v>461</v>
      </c>
      <c r="F490" s="39" t="s">
        <v>391</v>
      </c>
      <c r="G490" s="38" t="s">
        <v>319</v>
      </c>
      <c r="H490" s="38" t="s">
        <v>241</v>
      </c>
      <c r="I490" s="41" t="n">
        <v>18</v>
      </c>
      <c r="J490" s="38" t="s">
        <v>369</v>
      </c>
      <c r="K490" s="39"/>
      <c r="L490" s="39"/>
      <c r="M490" s="39"/>
      <c r="N490" s="39"/>
      <c r="O490" s="39"/>
      <c r="P490" s="41" t="n">
        <v>219275</v>
      </c>
      <c r="Q490" s="41" t="n">
        <v>0</v>
      </c>
      <c r="R490" s="41" t="n">
        <v>19734.75</v>
      </c>
      <c r="S490" s="41" t="n">
        <v>19734.75</v>
      </c>
      <c r="T490" s="41" t="n">
        <v>0</v>
      </c>
      <c r="U490" s="41" t="n">
        <f aca="false">K490-P490</f>
        <v>-219275</v>
      </c>
      <c r="V490" s="41" t="n">
        <f aca="false">L490-Q490</f>
        <v>0</v>
      </c>
      <c r="W490" s="41" t="n">
        <f aca="false">M490-R490</f>
        <v>-19734.75</v>
      </c>
      <c r="X490" s="41" t="n">
        <f aca="false">N490-S490</f>
        <v>-19734.75</v>
      </c>
      <c r="Y490" s="41" t="n">
        <f aca="false">O490-T490</f>
        <v>0</v>
      </c>
      <c r="Z490" s="38" t="s">
        <v>370</v>
      </c>
      <c r="AA490" s="38" t="s">
        <v>241</v>
      </c>
      <c r="AB490" s="38" t="s">
        <v>369</v>
      </c>
      <c r="AC490" s="39" t="s">
        <v>243</v>
      </c>
    </row>
    <row r="491" customFormat="false" ht="15" hidden="false" customHeight="false" outlineLevel="0" collapsed="false">
      <c r="A491" s="38" t="s">
        <v>236</v>
      </c>
      <c r="B491" s="40" t="n">
        <v>43132</v>
      </c>
      <c r="C491" s="40" t="n">
        <v>43132</v>
      </c>
      <c r="D491" s="38" t="s">
        <v>237</v>
      </c>
      <c r="E491" s="39" t="s">
        <v>396</v>
      </c>
      <c r="F491" s="39" t="s">
        <v>397</v>
      </c>
      <c r="G491" s="38" t="s">
        <v>319</v>
      </c>
      <c r="H491" s="38" t="s">
        <v>241</v>
      </c>
      <c r="I491" s="41" t="n">
        <v>12</v>
      </c>
      <c r="J491" s="38" t="s">
        <v>369</v>
      </c>
      <c r="K491" s="39"/>
      <c r="L491" s="39"/>
      <c r="M491" s="39"/>
      <c r="N491" s="39"/>
      <c r="O491" s="39"/>
      <c r="P491" s="41" t="n">
        <v>393120</v>
      </c>
      <c r="Q491" s="41" t="n">
        <v>47174.4</v>
      </c>
      <c r="R491" s="41" t="n">
        <v>0</v>
      </c>
      <c r="S491" s="41" t="n">
        <v>0</v>
      </c>
      <c r="T491" s="41" t="n">
        <v>0</v>
      </c>
      <c r="U491" s="41" t="n">
        <f aca="false">K491-P491</f>
        <v>-393120</v>
      </c>
      <c r="V491" s="41" t="n">
        <f aca="false">L491-Q491</f>
        <v>-47174.4</v>
      </c>
      <c r="W491" s="41" t="n">
        <f aca="false">M491-R491</f>
        <v>0</v>
      </c>
      <c r="X491" s="41" t="n">
        <f aca="false">N491-S491</f>
        <v>0</v>
      </c>
      <c r="Y491" s="41" t="n">
        <f aca="false">O491-T491</f>
        <v>0</v>
      </c>
      <c r="Z491" s="38" t="s">
        <v>370</v>
      </c>
      <c r="AA491" s="38" t="s">
        <v>241</v>
      </c>
      <c r="AB491" s="38" t="s">
        <v>369</v>
      </c>
      <c r="AC491" s="39" t="s">
        <v>243</v>
      </c>
    </row>
    <row r="492" customFormat="false" ht="15" hidden="false" customHeight="false" outlineLevel="0" collapsed="false">
      <c r="A492" s="38" t="s">
        <v>236</v>
      </c>
      <c r="B492" s="40" t="n">
        <v>43132</v>
      </c>
      <c r="C492" s="40" t="n">
        <v>43132</v>
      </c>
      <c r="D492" s="38" t="s">
        <v>237</v>
      </c>
      <c r="E492" s="39" t="s">
        <v>398</v>
      </c>
      <c r="F492" s="39" t="s">
        <v>399</v>
      </c>
      <c r="G492" s="38" t="s">
        <v>319</v>
      </c>
      <c r="H492" s="38" t="s">
        <v>241</v>
      </c>
      <c r="I492" s="41" t="n">
        <v>18</v>
      </c>
      <c r="J492" s="38" t="s">
        <v>369</v>
      </c>
      <c r="K492" s="39"/>
      <c r="L492" s="39"/>
      <c r="M492" s="39"/>
      <c r="N492" s="39"/>
      <c r="O492" s="39"/>
      <c r="P492" s="41" t="n">
        <v>18693197.5</v>
      </c>
      <c r="Q492" s="41" t="n">
        <v>3364775.55</v>
      </c>
      <c r="R492" s="41" t="n">
        <v>0</v>
      </c>
      <c r="S492" s="41" t="n">
        <v>0</v>
      </c>
      <c r="T492" s="41" t="n">
        <v>0</v>
      </c>
      <c r="U492" s="41" t="n">
        <f aca="false">K492-P492</f>
        <v>-18693197.5</v>
      </c>
      <c r="V492" s="41" t="n">
        <f aca="false">L492-Q492</f>
        <v>-3364775.55</v>
      </c>
      <c r="W492" s="41" t="n">
        <f aca="false">M492-R492</f>
        <v>0</v>
      </c>
      <c r="X492" s="41" t="n">
        <f aca="false">N492-S492</f>
        <v>0</v>
      </c>
      <c r="Y492" s="41" t="n">
        <f aca="false">O492-T492</f>
        <v>0</v>
      </c>
      <c r="Z492" s="38" t="s">
        <v>370</v>
      </c>
      <c r="AA492" s="38" t="s">
        <v>241</v>
      </c>
      <c r="AB492" s="38" t="s">
        <v>369</v>
      </c>
      <c r="AC492" s="39" t="s">
        <v>243</v>
      </c>
    </row>
    <row r="493" customFormat="false" ht="15" hidden="false" customHeight="false" outlineLevel="0" collapsed="false">
      <c r="A493" s="38" t="s">
        <v>236</v>
      </c>
      <c r="B493" s="40" t="n">
        <v>43132</v>
      </c>
      <c r="C493" s="40" t="n">
        <v>43132</v>
      </c>
      <c r="D493" s="38" t="s">
        <v>237</v>
      </c>
      <c r="E493" s="39" t="s">
        <v>404</v>
      </c>
      <c r="F493" s="39" t="s">
        <v>405</v>
      </c>
      <c r="G493" s="38" t="s">
        <v>319</v>
      </c>
      <c r="H493" s="38" t="s">
        <v>241</v>
      </c>
      <c r="I493" s="41" t="n">
        <v>18</v>
      </c>
      <c r="J493" s="38" t="s">
        <v>369</v>
      </c>
      <c r="K493" s="39"/>
      <c r="L493" s="39"/>
      <c r="M493" s="39"/>
      <c r="N493" s="39"/>
      <c r="O493" s="39"/>
      <c r="P493" s="41" t="n">
        <v>1959878.6</v>
      </c>
      <c r="Q493" s="41" t="n">
        <v>352778.15</v>
      </c>
      <c r="R493" s="41" t="n">
        <v>0</v>
      </c>
      <c r="S493" s="41" t="n">
        <v>0</v>
      </c>
      <c r="T493" s="41" t="n">
        <v>0</v>
      </c>
      <c r="U493" s="41" t="n">
        <f aca="false">K493-P493</f>
        <v>-1959878.6</v>
      </c>
      <c r="V493" s="41" t="n">
        <f aca="false">L493-Q493</f>
        <v>-352778.15</v>
      </c>
      <c r="W493" s="41" t="n">
        <f aca="false">M493-R493</f>
        <v>0</v>
      </c>
      <c r="X493" s="41" t="n">
        <f aca="false">N493-S493</f>
        <v>0</v>
      </c>
      <c r="Y493" s="41" t="n">
        <f aca="false">O493-T493</f>
        <v>0</v>
      </c>
      <c r="Z493" s="38" t="s">
        <v>370</v>
      </c>
      <c r="AA493" s="38" t="s">
        <v>241</v>
      </c>
      <c r="AB493" s="38" t="s">
        <v>369</v>
      </c>
      <c r="AC493" s="39" t="s">
        <v>243</v>
      </c>
    </row>
    <row r="494" customFormat="false" ht="15" hidden="false" customHeight="false" outlineLevel="0" collapsed="false">
      <c r="A494" s="38" t="s">
        <v>236</v>
      </c>
      <c r="B494" s="40" t="n">
        <v>43132</v>
      </c>
      <c r="C494" s="40" t="n">
        <v>43132</v>
      </c>
      <c r="D494" s="38" t="s">
        <v>237</v>
      </c>
      <c r="E494" s="39" t="s">
        <v>572</v>
      </c>
      <c r="F494" s="39" t="s">
        <v>573</v>
      </c>
      <c r="G494" s="38" t="s">
        <v>319</v>
      </c>
      <c r="H494" s="38" t="s">
        <v>241</v>
      </c>
      <c r="I494" s="41" t="n">
        <v>5</v>
      </c>
      <c r="J494" s="38" t="s">
        <v>369</v>
      </c>
      <c r="K494" s="39"/>
      <c r="L494" s="39"/>
      <c r="M494" s="39"/>
      <c r="N494" s="39"/>
      <c r="O494" s="39"/>
      <c r="P494" s="41" t="n">
        <v>262500</v>
      </c>
      <c r="Q494" s="41" t="n">
        <v>13125</v>
      </c>
      <c r="R494" s="41" t="n">
        <v>0</v>
      </c>
      <c r="S494" s="41" t="n">
        <v>0</v>
      </c>
      <c r="T494" s="41" t="n">
        <v>0</v>
      </c>
      <c r="U494" s="41" t="n">
        <f aca="false">K494-P494</f>
        <v>-262500</v>
      </c>
      <c r="V494" s="41" t="n">
        <f aca="false">L494-Q494</f>
        <v>-13125</v>
      </c>
      <c r="W494" s="41" t="n">
        <f aca="false">M494-R494</f>
        <v>0</v>
      </c>
      <c r="X494" s="41" t="n">
        <f aca="false">N494-S494</f>
        <v>0</v>
      </c>
      <c r="Y494" s="41" t="n">
        <f aca="false">O494-T494</f>
        <v>0</v>
      </c>
      <c r="Z494" s="38" t="s">
        <v>370</v>
      </c>
      <c r="AA494" s="38" t="s">
        <v>241</v>
      </c>
      <c r="AB494" s="38" t="s">
        <v>369</v>
      </c>
      <c r="AC494" s="39" t="s">
        <v>243</v>
      </c>
    </row>
    <row r="495" customFormat="false" ht="15" hidden="false" customHeight="false" outlineLevel="0" collapsed="false">
      <c r="A495" s="38" t="s">
        <v>236</v>
      </c>
      <c r="B495" s="40" t="n">
        <v>43132</v>
      </c>
      <c r="C495" s="40" t="n">
        <v>43132</v>
      </c>
      <c r="D495" s="38" t="s">
        <v>237</v>
      </c>
      <c r="E495" s="39" t="s">
        <v>417</v>
      </c>
      <c r="F495" s="39" t="s">
        <v>418</v>
      </c>
      <c r="G495" s="38" t="s">
        <v>319</v>
      </c>
      <c r="H495" s="38" t="s">
        <v>241</v>
      </c>
      <c r="I495" s="41" t="n">
        <v>18</v>
      </c>
      <c r="J495" s="38" t="s">
        <v>369</v>
      </c>
      <c r="K495" s="39"/>
      <c r="L495" s="39"/>
      <c r="M495" s="39"/>
      <c r="N495" s="39"/>
      <c r="O495" s="39"/>
      <c r="P495" s="41" t="n">
        <v>2227500</v>
      </c>
      <c r="Q495" s="41" t="n">
        <v>400950</v>
      </c>
      <c r="R495" s="41" t="n">
        <v>0</v>
      </c>
      <c r="S495" s="41" t="n">
        <v>0</v>
      </c>
      <c r="T495" s="41" t="n">
        <v>0</v>
      </c>
      <c r="U495" s="41" t="n">
        <f aca="false">K495-P495</f>
        <v>-2227500</v>
      </c>
      <c r="V495" s="41" t="n">
        <f aca="false">L495-Q495</f>
        <v>-400950</v>
      </c>
      <c r="W495" s="41" t="n">
        <f aca="false">M495-R495</f>
        <v>0</v>
      </c>
      <c r="X495" s="41" t="n">
        <f aca="false">N495-S495</f>
        <v>0</v>
      </c>
      <c r="Y495" s="41" t="n">
        <f aca="false">O495-T495</f>
        <v>0</v>
      </c>
      <c r="Z495" s="38" t="s">
        <v>370</v>
      </c>
      <c r="AA495" s="38" t="s">
        <v>241</v>
      </c>
      <c r="AB495" s="38" t="s">
        <v>369</v>
      </c>
      <c r="AC495" s="39" t="s">
        <v>243</v>
      </c>
    </row>
    <row r="496" customFormat="false" ht="15" hidden="false" customHeight="false" outlineLevel="0" collapsed="false">
      <c r="A496" s="38" t="s">
        <v>236</v>
      </c>
      <c r="B496" s="40" t="n">
        <v>43132</v>
      </c>
      <c r="C496" s="40" t="n">
        <v>43132</v>
      </c>
      <c r="D496" s="38" t="s">
        <v>237</v>
      </c>
      <c r="E496" s="39" t="s">
        <v>574</v>
      </c>
      <c r="F496" s="39" t="s">
        <v>575</v>
      </c>
      <c r="G496" s="38" t="s">
        <v>319</v>
      </c>
      <c r="H496" s="38" t="s">
        <v>241</v>
      </c>
      <c r="I496" s="41" t="n">
        <v>18</v>
      </c>
      <c r="J496" s="38" t="s">
        <v>369</v>
      </c>
      <c r="K496" s="39"/>
      <c r="L496" s="39"/>
      <c r="M496" s="39"/>
      <c r="N496" s="39"/>
      <c r="O496" s="39"/>
      <c r="P496" s="41" t="n">
        <v>367500</v>
      </c>
      <c r="Q496" s="41" t="n">
        <v>66150</v>
      </c>
      <c r="R496" s="41" t="n">
        <v>0</v>
      </c>
      <c r="S496" s="41" t="n">
        <v>0</v>
      </c>
      <c r="T496" s="41" t="n">
        <v>0</v>
      </c>
      <c r="U496" s="41" t="n">
        <f aca="false">K496-P496</f>
        <v>-367500</v>
      </c>
      <c r="V496" s="41" t="n">
        <f aca="false">L496-Q496</f>
        <v>-66150</v>
      </c>
      <c r="W496" s="41" t="n">
        <f aca="false">M496-R496</f>
        <v>0</v>
      </c>
      <c r="X496" s="41" t="n">
        <f aca="false">N496-S496</f>
        <v>0</v>
      </c>
      <c r="Y496" s="41" t="n">
        <f aca="false">O496-T496</f>
        <v>0</v>
      </c>
      <c r="Z496" s="38" t="s">
        <v>370</v>
      </c>
      <c r="AA496" s="38" t="s">
        <v>241</v>
      </c>
      <c r="AB496" s="38" t="s">
        <v>369</v>
      </c>
      <c r="AC496" s="39" t="s">
        <v>243</v>
      </c>
    </row>
    <row r="497" customFormat="false" ht="15" hidden="false" customHeight="false" outlineLevel="0" collapsed="false">
      <c r="A497" s="38" t="s">
        <v>236</v>
      </c>
      <c r="B497" s="40" t="n">
        <v>43132</v>
      </c>
      <c r="C497" s="40" t="n">
        <v>43132</v>
      </c>
      <c r="D497" s="38" t="s">
        <v>237</v>
      </c>
      <c r="E497" s="39" t="s">
        <v>466</v>
      </c>
      <c r="F497" s="39" t="s">
        <v>467</v>
      </c>
      <c r="G497" s="38" t="s">
        <v>319</v>
      </c>
      <c r="H497" s="38" t="s">
        <v>241</v>
      </c>
      <c r="I497" s="41" t="n">
        <v>18</v>
      </c>
      <c r="J497" s="38" t="s">
        <v>369</v>
      </c>
      <c r="K497" s="39"/>
      <c r="L497" s="39"/>
      <c r="M497" s="39"/>
      <c r="N497" s="39"/>
      <c r="O497" s="39"/>
      <c r="P497" s="41" t="n">
        <v>747684</v>
      </c>
      <c r="Q497" s="41" t="n">
        <v>134583.12</v>
      </c>
      <c r="R497" s="41" t="n">
        <v>0</v>
      </c>
      <c r="S497" s="41" t="n">
        <v>0</v>
      </c>
      <c r="T497" s="41" t="n">
        <v>0</v>
      </c>
      <c r="U497" s="41" t="n">
        <f aca="false">K497-P497</f>
        <v>-747684</v>
      </c>
      <c r="V497" s="41" t="n">
        <f aca="false">L497-Q497</f>
        <v>-134583.12</v>
      </c>
      <c r="W497" s="41" t="n">
        <f aca="false">M497-R497</f>
        <v>0</v>
      </c>
      <c r="X497" s="41" t="n">
        <f aca="false">N497-S497</f>
        <v>0</v>
      </c>
      <c r="Y497" s="41" t="n">
        <f aca="false">O497-T497</f>
        <v>0</v>
      </c>
      <c r="Z497" s="38" t="s">
        <v>370</v>
      </c>
      <c r="AA497" s="38" t="s">
        <v>241</v>
      </c>
      <c r="AB497" s="38" t="s">
        <v>369</v>
      </c>
      <c r="AC497" s="39" t="s">
        <v>243</v>
      </c>
    </row>
    <row r="498" customFormat="false" ht="15" hidden="false" customHeight="false" outlineLevel="0" collapsed="false">
      <c r="A498" s="38" t="s">
        <v>236</v>
      </c>
      <c r="B498" s="40" t="n">
        <v>43132</v>
      </c>
      <c r="C498" s="40" t="n">
        <v>43132</v>
      </c>
      <c r="D498" s="38" t="s">
        <v>237</v>
      </c>
      <c r="E498" s="39" t="s">
        <v>632</v>
      </c>
      <c r="F498" s="39" t="s">
        <v>633</v>
      </c>
      <c r="G498" s="38" t="s">
        <v>319</v>
      </c>
      <c r="H498" s="38" t="s">
        <v>241</v>
      </c>
      <c r="I498" s="41" t="n">
        <v>18</v>
      </c>
      <c r="J498" s="38" t="s">
        <v>369</v>
      </c>
      <c r="K498" s="39"/>
      <c r="L498" s="39"/>
      <c r="M498" s="39"/>
      <c r="N498" s="39"/>
      <c r="O498" s="39"/>
      <c r="P498" s="41" t="n">
        <v>75960</v>
      </c>
      <c r="Q498" s="41" t="n">
        <v>13672.8</v>
      </c>
      <c r="R498" s="41" t="n">
        <v>0</v>
      </c>
      <c r="S498" s="41" t="n">
        <v>0</v>
      </c>
      <c r="T498" s="41" t="n">
        <v>0</v>
      </c>
      <c r="U498" s="41" t="n">
        <f aca="false">K498-P498</f>
        <v>-75960</v>
      </c>
      <c r="V498" s="41" t="n">
        <f aca="false">L498-Q498</f>
        <v>-13672.8</v>
      </c>
      <c r="W498" s="41" t="n">
        <f aca="false">M498-R498</f>
        <v>0</v>
      </c>
      <c r="X498" s="41" t="n">
        <f aca="false">N498-S498</f>
        <v>0</v>
      </c>
      <c r="Y498" s="41" t="n">
        <f aca="false">O498-T498</f>
        <v>0</v>
      </c>
      <c r="Z498" s="38" t="s">
        <v>370</v>
      </c>
      <c r="AA498" s="38" t="s">
        <v>241</v>
      </c>
      <c r="AB498" s="38" t="s">
        <v>369</v>
      </c>
      <c r="AC498" s="39" t="s">
        <v>243</v>
      </c>
    </row>
    <row r="499" customFormat="false" ht="15" hidden="false" customHeight="false" outlineLevel="0" collapsed="false">
      <c r="A499" s="38" t="s">
        <v>236</v>
      </c>
      <c r="B499" s="40" t="n">
        <v>43132</v>
      </c>
      <c r="C499" s="40" t="n">
        <v>43132</v>
      </c>
      <c r="D499" s="38" t="s">
        <v>237</v>
      </c>
      <c r="E499" s="39" t="s">
        <v>608</v>
      </c>
      <c r="F499" s="39" t="s">
        <v>609</v>
      </c>
      <c r="G499" s="38" t="s">
        <v>319</v>
      </c>
      <c r="H499" s="38" t="s">
        <v>241</v>
      </c>
      <c r="I499" s="41" t="n">
        <v>18</v>
      </c>
      <c r="J499" s="38" t="s">
        <v>369</v>
      </c>
      <c r="K499" s="39"/>
      <c r="L499" s="39"/>
      <c r="M499" s="39"/>
      <c r="N499" s="39"/>
      <c r="O499" s="39"/>
      <c r="P499" s="41" t="n">
        <v>1020600</v>
      </c>
      <c r="Q499" s="41" t="n">
        <v>183708</v>
      </c>
      <c r="R499" s="41" t="n">
        <v>0</v>
      </c>
      <c r="S499" s="41" t="n">
        <v>0</v>
      </c>
      <c r="T499" s="41" t="n">
        <v>0</v>
      </c>
      <c r="U499" s="41" t="n">
        <f aca="false">K499-P499</f>
        <v>-1020600</v>
      </c>
      <c r="V499" s="41" t="n">
        <f aca="false">L499-Q499</f>
        <v>-183708</v>
      </c>
      <c r="W499" s="41" t="n">
        <f aca="false">M499-R499</f>
        <v>0</v>
      </c>
      <c r="X499" s="41" t="n">
        <f aca="false">N499-S499</f>
        <v>0</v>
      </c>
      <c r="Y499" s="41" t="n">
        <f aca="false">O499-T499</f>
        <v>0</v>
      </c>
      <c r="Z499" s="38" t="s">
        <v>370</v>
      </c>
      <c r="AA499" s="38" t="s">
        <v>241</v>
      </c>
      <c r="AB499" s="38" t="s">
        <v>369</v>
      </c>
      <c r="AC499" s="39" t="s">
        <v>243</v>
      </c>
    </row>
    <row r="500" customFormat="false" ht="15" hidden="false" customHeight="false" outlineLevel="0" collapsed="false">
      <c r="A500" s="38" t="s">
        <v>236</v>
      </c>
      <c r="B500" s="40" t="n">
        <v>43132</v>
      </c>
      <c r="C500" s="40" t="n">
        <v>43132</v>
      </c>
      <c r="D500" s="38" t="s">
        <v>237</v>
      </c>
      <c r="E500" s="39" t="s">
        <v>421</v>
      </c>
      <c r="F500" s="39" t="s">
        <v>422</v>
      </c>
      <c r="G500" s="38" t="s">
        <v>319</v>
      </c>
      <c r="H500" s="38" t="s">
        <v>241</v>
      </c>
      <c r="I500" s="41" t="n">
        <v>18</v>
      </c>
      <c r="J500" s="38" t="s">
        <v>369</v>
      </c>
      <c r="K500" s="39"/>
      <c r="L500" s="39"/>
      <c r="M500" s="39"/>
      <c r="N500" s="39"/>
      <c r="O500" s="39"/>
      <c r="P500" s="41" t="n">
        <v>1020600</v>
      </c>
      <c r="Q500" s="41" t="n">
        <v>183708</v>
      </c>
      <c r="R500" s="41" t="n">
        <v>0</v>
      </c>
      <c r="S500" s="41" t="n">
        <v>0</v>
      </c>
      <c r="T500" s="41" t="n">
        <v>0</v>
      </c>
      <c r="U500" s="41" t="n">
        <f aca="false">K500-P500</f>
        <v>-1020600</v>
      </c>
      <c r="V500" s="41" t="n">
        <f aca="false">L500-Q500</f>
        <v>-183708</v>
      </c>
      <c r="W500" s="41" t="n">
        <f aca="false">M500-R500</f>
        <v>0</v>
      </c>
      <c r="X500" s="41" t="n">
        <f aca="false">N500-S500</f>
        <v>0</v>
      </c>
      <c r="Y500" s="41" t="n">
        <f aca="false">O500-T500</f>
        <v>0</v>
      </c>
      <c r="Z500" s="38" t="s">
        <v>370</v>
      </c>
      <c r="AA500" s="38" t="s">
        <v>241</v>
      </c>
      <c r="AB500" s="38" t="s">
        <v>369</v>
      </c>
      <c r="AC500" s="39" t="s">
        <v>243</v>
      </c>
    </row>
    <row r="501" customFormat="false" ht="15" hidden="false" customHeight="false" outlineLevel="0" collapsed="false">
      <c r="A501" s="38" t="s">
        <v>236</v>
      </c>
      <c r="B501" s="40" t="n">
        <v>43132</v>
      </c>
      <c r="C501" s="40" t="n">
        <v>43132</v>
      </c>
      <c r="D501" s="38" t="s">
        <v>237</v>
      </c>
      <c r="E501" s="39" t="s">
        <v>634</v>
      </c>
      <c r="F501" s="39" t="s">
        <v>604</v>
      </c>
      <c r="G501" s="38" t="s">
        <v>319</v>
      </c>
      <c r="H501" s="38" t="s">
        <v>241</v>
      </c>
      <c r="I501" s="41" t="n">
        <v>18</v>
      </c>
      <c r="J501" s="38" t="s">
        <v>369</v>
      </c>
      <c r="K501" s="39"/>
      <c r="L501" s="39"/>
      <c r="M501" s="39"/>
      <c r="N501" s="39"/>
      <c r="O501" s="39"/>
      <c r="P501" s="41" t="n">
        <v>241560</v>
      </c>
      <c r="Q501" s="41" t="n">
        <v>43480.8</v>
      </c>
      <c r="R501" s="41" t="n">
        <v>0</v>
      </c>
      <c r="S501" s="41" t="n">
        <v>0</v>
      </c>
      <c r="T501" s="41" t="n">
        <v>0</v>
      </c>
      <c r="U501" s="41" t="n">
        <f aca="false">K501-P501</f>
        <v>-241560</v>
      </c>
      <c r="V501" s="41" t="n">
        <f aca="false">L501-Q501</f>
        <v>-43480.8</v>
      </c>
      <c r="W501" s="41" t="n">
        <f aca="false">M501-R501</f>
        <v>0</v>
      </c>
      <c r="X501" s="41" t="n">
        <f aca="false">N501-S501</f>
        <v>0</v>
      </c>
      <c r="Y501" s="41" t="n">
        <f aca="false">O501-T501</f>
        <v>0</v>
      </c>
      <c r="Z501" s="38" t="s">
        <v>370</v>
      </c>
      <c r="AA501" s="38" t="s">
        <v>241</v>
      </c>
      <c r="AB501" s="38" t="s">
        <v>369</v>
      </c>
      <c r="AC501" s="39" t="s">
        <v>243</v>
      </c>
    </row>
    <row r="502" customFormat="false" ht="15" hidden="false" customHeight="false" outlineLevel="0" collapsed="false">
      <c r="A502" s="38" t="s">
        <v>236</v>
      </c>
      <c r="B502" s="40" t="n">
        <v>43132</v>
      </c>
      <c r="C502" s="40" t="n">
        <v>43132</v>
      </c>
      <c r="D502" s="38" t="s">
        <v>237</v>
      </c>
      <c r="E502" s="39" t="s">
        <v>471</v>
      </c>
      <c r="F502" s="39" t="s">
        <v>472</v>
      </c>
      <c r="G502" s="38" t="s">
        <v>319</v>
      </c>
      <c r="H502" s="38" t="s">
        <v>241</v>
      </c>
      <c r="I502" s="41" t="n">
        <v>18</v>
      </c>
      <c r="J502" s="38" t="s">
        <v>369</v>
      </c>
      <c r="K502" s="39"/>
      <c r="L502" s="39"/>
      <c r="M502" s="39"/>
      <c r="N502" s="39"/>
      <c r="O502" s="39"/>
      <c r="P502" s="41" t="n">
        <v>8250</v>
      </c>
      <c r="Q502" s="41" t="n">
        <v>1485</v>
      </c>
      <c r="R502" s="41" t="n">
        <v>0</v>
      </c>
      <c r="S502" s="41" t="n">
        <v>0</v>
      </c>
      <c r="T502" s="41" t="n">
        <v>0</v>
      </c>
      <c r="U502" s="41" t="n">
        <f aca="false">K502-P502</f>
        <v>-8250</v>
      </c>
      <c r="V502" s="41" t="n">
        <f aca="false">L502-Q502</f>
        <v>-1485</v>
      </c>
      <c r="W502" s="41" t="n">
        <f aca="false">M502-R502</f>
        <v>0</v>
      </c>
      <c r="X502" s="41" t="n">
        <f aca="false">N502-S502</f>
        <v>0</v>
      </c>
      <c r="Y502" s="41" t="n">
        <f aca="false">O502-T502</f>
        <v>0</v>
      </c>
      <c r="Z502" s="38" t="s">
        <v>370</v>
      </c>
      <c r="AA502" s="38" t="s">
        <v>241</v>
      </c>
      <c r="AB502" s="38" t="s">
        <v>369</v>
      </c>
      <c r="AC502" s="39" t="s">
        <v>243</v>
      </c>
    </row>
    <row r="503" customFormat="false" ht="15" hidden="false" customHeight="false" outlineLevel="0" collapsed="false">
      <c r="A503" s="38" t="s">
        <v>236</v>
      </c>
      <c r="B503" s="40" t="n">
        <v>43132</v>
      </c>
      <c r="C503" s="40" t="n">
        <v>43132</v>
      </c>
      <c r="D503" s="38" t="s">
        <v>237</v>
      </c>
      <c r="E503" s="39" t="s">
        <v>635</v>
      </c>
      <c r="F503" s="39" t="s">
        <v>418</v>
      </c>
      <c r="G503" s="38" t="s">
        <v>319</v>
      </c>
      <c r="H503" s="38" t="s">
        <v>241</v>
      </c>
      <c r="I503" s="41" t="n">
        <v>18</v>
      </c>
      <c r="J503" s="38" t="s">
        <v>369</v>
      </c>
      <c r="K503" s="39"/>
      <c r="L503" s="39"/>
      <c r="M503" s="39"/>
      <c r="N503" s="39"/>
      <c r="O503" s="39"/>
      <c r="P503" s="41" t="n">
        <v>13000</v>
      </c>
      <c r="Q503" s="41" t="n">
        <v>2340</v>
      </c>
      <c r="R503" s="41" t="n">
        <v>0</v>
      </c>
      <c r="S503" s="41" t="n">
        <v>0</v>
      </c>
      <c r="T503" s="41" t="n">
        <v>0</v>
      </c>
      <c r="U503" s="41" t="n">
        <f aca="false">K503-P503</f>
        <v>-13000</v>
      </c>
      <c r="V503" s="41" t="n">
        <f aca="false">L503-Q503</f>
        <v>-2340</v>
      </c>
      <c r="W503" s="41" t="n">
        <f aca="false">M503-R503</f>
        <v>0</v>
      </c>
      <c r="X503" s="41" t="n">
        <f aca="false">N503-S503</f>
        <v>0</v>
      </c>
      <c r="Y503" s="41" t="n">
        <f aca="false">O503-T503</f>
        <v>0</v>
      </c>
      <c r="Z503" s="38" t="s">
        <v>370</v>
      </c>
      <c r="AA503" s="38" t="s">
        <v>241</v>
      </c>
      <c r="AB503" s="38" t="s">
        <v>369</v>
      </c>
      <c r="AC503" s="39" t="s">
        <v>243</v>
      </c>
    </row>
    <row r="504" customFormat="false" ht="15" hidden="false" customHeight="false" outlineLevel="0" collapsed="false">
      <c r="A504" s="38" t="s">
        <v>236</v>
      </c>
      <c r="B504" s="40" t="n">
        <v>43132</v>
      </c>
      <c r="C504" s="40" t="n">
        <v>43132</v>
      </c>
      <c r="D504" s="38" t="s">
        <v>237</v>
      </c>
      <c r="E504" s="39" t="s">
        <v>427</v>
      </c>
      <c r="F504" s="39" t="s">
        <v>428</v>
      </c>
      <c r="G504" s="38" t="s">
        <v>319</v>
      </c>
      <c r="H504" s="38" t="s">
        <v>241</v>
      </c>
      <c r="I504" s="41" t="n">
        <v>18</v>
      </c>
      <c r="J504" s="38" t="s">
        <v>369</v>
      </c>
      <c r="K504" s="39"/>
      <c r="L504" s="39"/>
      <c r="M504" s="39"/>
      <c r="N504" s="39"/>
      <c r="O504" s="39"/>
      <c r="P504" s="41" t="n">
        <v>196582.5</v>
      </c>
      <c r="Q504" s="41" t="n">
        <v>35384.85</v>
      </c>
      <c r="R504" s="41" t="n">
        <v>0</v>
      </c>
      <c r="S504" s="41" t="n">
        <v>0</v>
      </c>
      <c r="T504" s="41" t="n">
        <v>0</v>
      </c>
      <c r="U504" s="41" t="n">
        <f aca="false">K504-P504</f>
        <v>-196582.5</v>
      </c>
      <c r="V504" s="41" t="n">
        <f aca="false">L504-Q504</f>
        <v>-35384.85</v>
      </c>
      <c r="W504" s="41" t="n">
        <f aca="false">M504-R504</f>
        <v>0</v>
      </c>
      <c r="X504" s="41" t="n">
        <f aca="false">N504-S504</f>
        <v>0</v>
      </c>
      <c r="Y504" s="41" t="n">
        <f aca="false">O504-T504</f>
        <v>0</v>
      </c>
      <c r="Z504" s="38" t="s">
        <v>370</v>
      </c>
      <c r="AA504" s="38" t="s">
        <v>241</v>
      </c>
      <c r="AB504" s="38" t="s">
        <v>369</v>
      </c>
      <c r="AC504" s="39" t="s">
        <v>243</v>
      </c>
    </row>
    <row r="505" customFormat="false" ht="15" hidden="false" customHeight="false" outlineLevel="0" collapsed="false">
      <c r="A505" s="38" t="s">
        <v>236</v>
      </c>
      <c r="B505" s="40" t="n">
        <v>43132</v>
      </c>
      <c r="C505" s="40" t="n">
        <v>43132</v>
      </c>
      <c r="D505" s="38" t="s">
        <v>237</v>
      </c>
      <c r="E505" s="39" t="s">
        <v>636</v>
      </c>
      <c r="F505" s="39" t="s">
        <v>539</v>
      </c>
      <c r="G505" s="38" t="s">
        <v>319</v>
      </c>
      <c r="H505" s="38" t="s">
        <v>241</v>
      </c>
      <c r="I505" s="41" t="n">
        <v>18</v>
      </c>
      <c r="J505" s="38" t="s">
        <v>369</v>
      </c>
      <c r="K505" s="39"/>
      <c r="L505" s="39"/>
      <c r="M505" s="39"/>
      <c r="N505" s="39"/>
      <c r="O505" s="39"/>
      <c r="P505" s="41" t="n">
        <v>350700</v>
      </c>
      <c r="Q505" s="41" t="n">
        <v>63126</v>
      </c>
      <c r="R505" s="41" t="n">
        <v>0</v>
      </c>
      <c r="S505" s="41" t="n">
        <v>0</v>
      </c>
      <c r="T505" s="41" t="n">
        <v>0</v>
      </c>
      <c r="U505" s="41" t="n">
        <f aca="false">K505-P505</f>
        <v>-350700</v>
      </c>
      <c r="V505" s="41" t="n">
        <f aca="false">L505-Q505</f>
        <v>-63126</v>
      </c>
      <c r="W505" s="41" t="n">
        <f aca="false">M505-R505</f>
        <v>0</v>
      </c>
      <c r="X505" s="41" t="n">
        <f aca="false">N505-S505</f>
        <v>0</v>
      </c>
      <c r="Y505" s="41" t="n">
        <f aca="false">O505-T505</f>
        <v>0</v>
      </c>
      <c r="Z505" s="38" t="s">
        <v>370</v>
      </c>
      <c r="AA505" s="38" t="s">
        <v>241</v>
      </c>
      <c r="AB505" s="38" t="s">
        <v>369</v>
      </c>
      <c r="AC505" s="39" t="s">
        <v>243</v>
      </c>
    </row>
    <row r="506" customFormat="false" ht="15" hidden="false" customHeight="false" outlineLevel="0" collapsed="false">
      <c r="A506" s="38" t="s">
        <v>236</v>
      </c>
      <c r="B506" s="40" t="n">
        <v>43132</v>
      </c>
      <c r="C506" s="40" t="n">
        <v>43132</v>
      </c>
      <c r="D506" s="38" t="s">
        <v>237</v>
      </c>
      <c r="E506" s="39" t="s">
        <v>626</v>
      </c>
      <c r="F506" s="39" t="s">
        <v>478</v>
      </c>
      <c r="G506" s="38" t="s">
        <v>319</v>
      </c>
      <c r="H506" s="38" t="s">
        <v>241</v>
      </c>
      <c r="I506" s="41" t="n">
        <v>18</v>
      </c>
      <c r="J506" s="38" t="s">
        <v>369</v>
      </c>
      <c r="K506" s="39"/>
      <c r="L506" s="39"/>
      <c r="M506" s="39"/>
      <c r="N506" s="39"/>
      <c r="O506" s="39"/>
      <c r="P506" s="41" t="n">
        <v>16389</v>
      </c>
      <c r="Q506" s="41" t="n">
        <v>2950.02</v>
      </c>
      <c r="R506" s="41" t="n">
        <v>0</v>
      </c>
      <c r="S506" s="41" t="n">
        <v>0</v>
      </c>
      <c r="T506" s="41" t="n">
        <v>0</v>
      </c>
      <c r="U506" s="41" t="n">
        <f aca="false">K506-P506</f>
        <v>-16389</v>
      </c>
      <c r="V506" s="41" t="n">
        <f aca="false">L506-Q506</f>
        <v>-2950.02</v>
      </c>
      <c r="W506" s="41" t="n">
        <f aca="false">M506-R506</f>
        <v>0</v>
      </c>
      <c r="X506" s="41" t="n">
        <f aca="false">N506-S506</f>
        <v>0</v>
      </c>
      <c r="Y506" s="41" t="n">
        <f aca="false">O506-T506</f>
        <v>0</v>
      </c>
      <c r="Z506" s="38" t="s">
        <v>370</v>
      </c>
      <c r="AA506" s="38" t="s">
        <v>241</v>
      </c>
      <c r="AB506" s="38" t="s">
        <v>369</v>
      </c>
      <c r="AC506" s="39" t="s">
        <v>243</v>
      </c>
    </row>
    <row r="507" customFormat="false" ht="15" hidden="false" customHeight="false" outlineLevel="0" collapsed="false">
      <c r="A507" s="38" t="s">
        <v>236</v>
      </c>
      <c r="B507" s="40" t="n">
        <v>43132</v>
      </c>
      <c r="C507" s="40" t="n">
        <v>43132</v>
      </c>
      <c r="D507" s="38" t="s">
        <v>237</v>
      </c>
      <c r="E507" s="39" t="s">
        <v>479</v>
      </c>
      <c r="F507" s="39" t="s">
        <v>480</v>
      </c>
      <c r="G507" s="38" t="s">
        <v>319</v>
      </c>
      <c r="H507" s="38" t="s">
        <v>241</v>
      </c>
      <c r="I507" s="41" t="n">
        <v>18</v>
      </c>
      <c r="J507" s="38" t="s">
        <v>369</v>
      </c>
      <c r="K507" s="39"/>
      <c r="L507" s="39"/>
      <c r="M507" s="39"/>
      <c r="N507" s="39"/>
      <c r="O507" s="39"/>
      <c r="P507" s="41" t="n">
        <v>816000</v>
      </c>
      <c r="Q507" s="41" t="n">
        <v>146880</v>
      </c>
      <c r="R507" s="41" t="n">
        <v>0</v>
      </c>
      <c r="S507" s="41" t="n">
        <v>0</v>
      </c>
      <c r="T507" s="41" t="n">
        <v>0</v>
      </c>
      <c r="U507" s="41" t="n">
        <f aca="false">K507-P507</f>
        <v>-816000</v>
      </c>
      <c r="V507" s="41" t="n">
        <f aca="false">L507-Q507</f>
        <v>-146880</v>
      </c>
      <c r="W507" s="41" t="n">
        <f aca="false">M507-R507</f>
        <v>0</v>
      </c>
      <c r="X507" s="41" t="n">
        <f aca="false">N507-S507</f>
        <v>0</v>
      </c>
      <c r="Y507" s="41" t="n">
        <f aca="false">O507-T507</f>
        <v>0</v>
      </c>
      <c r="Z507" s="38" t="s">
        <v>370</v>
      </c>
      <c r="AA507" s="38" t="s">
        <v>241</v>
      </c>
      <c r="AB507" s="38" t="s">
        <v>369</v>
      </c>
      <c r="AC507" s="39" t="s">
        <v>243</v>
      </c>
    </row>
    <row r="508" customFormat="false" ht="15" hidden="false" customHeight="false" outlineLevel="0" collapsed="false">
      <c r="A508" s="38" t="s">
        <v>236</v>
      </c>
      <c r="B508" s="40" t="n">
        <v>43132</v>
      </c>
      <c r="C508" s="40" t="n">
        <v>43132</v>
      </c>
      <c r="D508" s="38" t="s">
        <v>237</v>
      </c>
      <c r="E508" s="39" t="s">
        <v>556</v>
      </c>
      <c r="F508" s="39" t="s">
        <v>557</v>
      </c>
      <c r="G508" s="38" t="s">
        <v>319</v>
      </c>
      <c r="H508" s="38" t="s">
        <v>241</v>
      </c>
      <c r="I508" s="41" t="n">
        <v>18</v>
      </c>
      <c r="J508" s="38" t="s">
        <v>369</v>
      </c>
      <c r="K508" s="39"/>
      <c r="L508" s="39"/>
      <c r="M508" s="39"/>
      <c r="N508" s="39"/>
      <c r="O508" s="39"/>
      <c r="P508" s="41" t="n">
        <v>1000</v>
      </c>
      <c r="Q508" s="41" t="n">
        <v>180</v>
      </c>
      <c r="R508" s="41" t="n">
        <v>0</v>
      </c>
      <c r="S508" s="41" t="n">
        <v>0</v>
      </c>
      <c r="T508" s="41" t="n">
        <v>0</v>
      </c>
      <c r="U508" s="41" t="n">
        <f aca="false">K508-P508</f>
        <v>-1000</v>
      </c>
      <c r="V508" s="41" t="n">
        <f aca="false">L508-Q508</f>
        <v>-180</v>
      </c>
      <c r="W508" s="41" t="n">
        <f aca="false">M508-R508</f>
        <v>0</v>
      </c>
      <c r="X508" s="41" t="n">
        <f aca="false">N508-S508</f>
        <v>0</v>
      </c>
      <c r="Y508" s="41" t="n">
        <f aca="false">O508-T508</f>
        <v>0</v>
      </c>
      <c r="Z508" s="38" t="s">
        <v>370</v>
      </c>
      <c r="AA508" s="38" t="s">
        <v>241</v>
      </c>
      <c r="AB508" s="38" t="s">
        <v>369</v>
      </c>
      <c r="AC508" s="39" t="s">
        <v>243</v>
      </c>
    </row>
    <row r="509" customFormat="false" ht="15" hidden="false" customHeight="false" outlineLevel="0" collapsed="false">
      <c r="A509" s="38" t="s">
        <v>236</v>
      </c>
      <c r="B509" s="40" t="n">
        <v>43132</v>
      </c>
      <c r="C509" s="40" t="n">
        <v>43160</v>
      </c>
      <c r="D509" s="38" t="s">
        <v>237</v>
      </c>
      <c r="E509" s="39" t="s">
        <v>596</v>
      </c>
      <c r="F509" s="39" t="s">
        <v>430</v>
      </c>
      <c r="G509" s="38" t="s">
        <v>319</v>
      </c>
      <c r="H509" s="38" t="s">
        <v>241</v>
      </c>
      <c r="I509" s="41" t="n">
        <v>18</v>
      </c>
      <c r="J509" s="38" t="s">
        <v>369</v>
      </c>
      <c r="K509" s="39"/>
      <c r="L509" s="39"/>
      <c r="M509" s="39"/>
      <c r="N509" s="39"/>
      <c r="O509" s="39"/>
      <c r="P509" s="41" t="n">
        <v>11090</v>
      </c>
      <c r="Q509" s="41" t="n">
        <v>0</v>
      </c>
      <c r="R509" s="41" t="n">
        <v>998.1</v>
      </c>
      <c r="S509" s="41" t="n">
        <v>998.1</v>
      </c>
      <c r="T509" s="41" t="n">
        <v>0</v>
      </c>
      <c r="U509" s="41" t="n">
        <f aca="false">K509-P509</f>
        <v>-11090</v>
      </c>
      <c r="V509" s="41" t="n">
        <f aca="false">L509-Q509</f>
        <v>0</v>
      </c>
      <c r="W509" s="41" t="n">
        <f aca="false">M509-R509</f>
        <v>-998.1</v>
      </c>
      <c r="X509" s="41" t="n">
        <f aca="false">N509-S509</f>
        <v>-998.1</v>
      </c>
      <c r="Y509" s="41" t="n">
        <f aca="false">O509-T509</f>
        <v>0</v>
      </c>
      <c r="Z509" s="38" t="s">
        <v>370</v>
      </c>
      <c r="AA509" s="38" t="s">
        <v>241</v>
      </c>
      <c r="AB509" s="38" t="s">
        <v>369</v>
      </c>
      <c r="AC509" s="39" t="s">
        <v>243</v>
      </c>
    </row>
    <row r="510" customFormat="false" ht="15" hidden="false" customHeight="false" outlineLevel="0" collapsed="false">
      <c r="A510" s="38" t="s">
        <v>236</v>
      </c>
      <c r="B510" s="40" t="n">
        <v>43132</v>
      </c>
      <c r="C510" s="40" t="n">
        <v>43160</v>
      </c>
      <c r="D510" s="38" t="s">
        <v>237</v>
      </c>
      <c r="E510" s="39" t="s">
        <v>493</v>
      </c>
      <c r="F510" s="39" t="s">
        <v>494</v>
      </c>
      <c r="G510" s="38" t="s">
        <v>319</v>
      </c>
      <c r="H510" s="38" t="s">
        <v>241</v>
      </c>
      <c r="I510" s="41" t="n">
        <v>0</v>
      </c>
      <c r="J510" s="38" t="s">
        <v>369</v>
      </c>
      <c r="K510" s="39"/>
      <c r="L510" s="39"/>
      <c r="M510" s="39"/>
      <c r="N510" s="39"/>
      <c r="O510" s="39"/>
      <c r="P510" s="41" t="n">
        <v>0</v>
      </c>
      <c r="Q510" s="41" t="n">
        <v>0</v>
      </c>
      <c r="R510" s="41" t="n">
        <v>0</v>
      </c>
      <c r="S510" s="41" t="n">
        <v>0</v>
      </c>
      <c r="T510" s="41" t="n">
        <v>0</v>
      </c>
      <c r="U510" s="41" t="n">
        <f aca="false">K510-P510</f>
        <v>0</v>
      </c>
      <c r="V510" s="41" t="n">
        <f aca="false">L510-Q510</f>
        <v>0</v>
      </c>
      <c r="W510" s="41" t="n">
        <f aca="false">M510-R510</f>
        <v>0</v>
      </c>
      <c r="X510" s="41" t="n">
        <f aca="false">N510-S510</f>
        <v>0</v>
      </c>
      <c r="Y510" s="41" t="n">
        <f aca="false">O510-T510</f>
        <v>0</v>
      </c>
      <c r="Z510" s="38" t="s">
        <v>370</v>
      </c>
      <c r="AA510" s="38" t="s">
        <v>241</v>
      </c>
      <c r="AB510" s="38" t="s">
        <v>369</v>
      </c>
      <c r="AC510" s="39" t="s">
        <v>243</v>
      </c>
    </row>
    <row r="511" customFormat="false" ht="15" hidden="false" customHeight="false" outlineLevel="0" collapsed="false">
      <c r="A511" s="38" t="s">
        <v>236</v>
      </c>
      <c r="B511" s="40" t="n">
        <v>43132</v>
      </c>
      <c r="C511" s="40" t="n">
        <v>43160</v>
      </c>
      <c r="D511" s="38" t="s">
        <v>237</v>
      </c>
      <c r="E511" s="39" t="s">
        <v>493</v>
      </c>
      <c r="F511" s="39" t="s">
        <v>494</v>
      </c>
      <c r="G511" s="38" t="s">
        <v>319</v>
      </c>
      <c r="H511" s="38" t="s">
        <v>241</v>
      </c>
      <c r="I511" s="41" t="n">
        <v>18</v>
      </c>
      <c r="J511" s="38" t="s">
        <v>369</v>
      </c>
      <c r="K511" s="39"/>
      <c r="L511" s="39"/>
      <c r="M511" s="39"/>
      <c r="N511" s="39"/>
      <c r="O511" s="39"/>
      <c r="P511" s="41" t="n">
        <v>34448</v>
      </c>
      <c r="Q511" s="41" t="n">
        <v>0</v>
      </c>
      <c r="R511" s="41" t="n">
        <v>3100.32</v>
      </c>
      <c r="S511" s="41" t="n">
        <v>3100.32</v>
      </c>
      <c r="T511" s="41" t="n">
        <v>0</v>
      </c>
      <c r="U511" s="41" t="n">
        <f aca="false">K511-P511</f>
        <v>-34448</v>
      </c>
      <c r="V511" s="41" t="n">
        <f aca="false">L511-Q511</f>
        <v>0</v>
      </c>
      <c r="W511" s="41" t="n">
        <f aca="false">M511-R511</f>
        <v>-3100.32</v>
      </c>
      <c r="X511" s="41" t="n">
        <f aca="false">N511-S511</f>
        <v>-3100.32</v>
      </c>
      <c r="Y511" s="41" t="n">
        <f aca="false">O511-T511</f>
        <v>0</v>
      </c>
      <c r="Z511" s="38" t="s">
        <v>370</v>
      </c>
      <c r="AA511" s="38" t="s">
        <v>241</v>
      </c>
      <c r="AB511" s="38" t="s">
        <v>369</v>
      </c>
      <c r="AC511" s="39" t="s">
        <v>243</v>
      </c>
    </row>
    <row r="512" customFormat="false" ht="15" hidden="false" customHeight="false" outlineLevel="0" collapsed="false">
      <c r="A512" s="38" t="s">
        <v>236</v>
      </c>
      <c r="B512" s="40" t="n">
        <v>43132</v>
      </c>
      <c r="C512" s="40" t="n">
        <v>43160</v>
      </c>
      <c r="D512" s="38" t="s">
        <v>237</v>
      </c>
      <c r="E512" s="39" t="s">
        <v>390</v>
      </c>
      <c r="F512" s="39" t="s">
        <v>391</v>
      </c>
      <c r="G512" s="38" t="s">
        <v>319</v>
      </c>
      <c r="H512" s="38" t="s">
        <v>241</v>
      </c>
      <c r="I512" s="41" t="n">
        <v>18</v>
      </c>
      <c r="J512" s="38" t="s">
        <v>369</v>
      </c>
      <c r="K512" s="39"/>
      <c r="L512" s="39"/>
      <c r="M512" s="39"/>
      <c r="N512" s="39"/>
      <c r="O512" s="39"/>
      <c r="P512" s="41" t="n">
        <v>147247.7</v>
      </c>
      <c r="Q512" s="41" t="n">
        <v>0</v>
      </c>
      <c r="R512" s="41" t="n">
        <v>13252.3</v>
      </c>
      <c r="S512" s="41" t="n">
        <v>13252.3</v>
      </c>
      <c r="T512" s="41" t="n">
        <v>0</v>
      </c>
      <c r="U512" s="41" t="n">
        <f aca="false">K512-P512</f>
        <v>-147247.7</v>
      </c>
      <c r="V512" s="41" t="n">
        <f aca="false">L512-Q512</f>
        <v>0</v>
      </c>
      <c r="W512" s="41" t="n">
        <f aca="false">M512-R512</f>
        <v>-13252.3</v>
      </c>
      <c r="X512" s="41" t="n">
        <f aca="false">N512-S512</f>
        <v>-13252.3</v>
      </c>
      <c r="Y512" s="41" t="n">
        <f aca="false">O512-T512</f>
        <v>0</v>
      </c>
      <c r="Z512" s="38" t="s">
        <v>370</v>
      </c>
      <c r="AA512" s="38" t="s">
        <v>241</v>
      </c>
      <c r="AB512" s="38" t="s">
        <v>369</v>
      </c>
      <c r="AC512" s="39" t="s">
        <v>243</v>
      </c>
    </row>
    <row r="513" customFormat="false" ht="15" hidden="false" customHeight="false" outlineLevel="0" collapsed="false">
      <c r="A513" s="38" t="s">
        <v>236</v>
      </c>
      <c r="B513" s="40" t="n">
        <v>43132</v>
      </c>
      <c r="C513" s="40" t="n">
        <v>43160</v>
      </c>
      <c r="D513" s="38" t="s">
        <v>237</v>
      </c>
      <c r="E513" s="39" t="s">
        <v>392</v>
      </c>
      <c r="F513" s="39" t="s">
        <v>393</v>
      </c>
      <c r="G513" s="38" t="s">
        <v>319</v>
      </c>
      <c r="H513" s="38" t="s">
        <v>241</v>
      </c>
      <c r="I513" s="41" t="n">
        <v>18</v>
      </c>
      <c r="J513" s="38" t="s">
        <v>369</v>
      </c>
      <c r="K513" s="39"/>
      <c r="L513" s="39"/>
      <c r="M513" s="39"/>
      <c r="N513" s="39"/>
      <c r="O513" s="39"/>
      <c r="P513" s="41" t="n">
        <v>64953</v>
      </c>
      <c r="Q513" s="41" t="n">
        <v>0</v>
      </c>
      <c r="R513" s="41" t="n">
        <v>5845.77</v>
      </c>
      <c r="S513" s="41" t="n">
        <v>5845.77</v>
      </c>
      <c r="T513" s="41" t="n">
        <v>0</v>
      </c>
      <c r="U513" s="41" t="n">
        <f aca="false">K513-P513</f>
        <v>-64953</v>
      </c>
      <c r="V513" s="41" t="n">
        <f aca="false">L513-Q513</f>
        <v>0</v>
      </c>
      <c r="W513" s="41" t="n">
        <f aca="false">M513-R513</f>
        <v>-5845.77</v>
      </c>
      <c r="X513" s="41" t="n">
        <f aca="false">N513-S513</f>
        <v>-5845.77</v>
      </c>
      <c r="Y513" s="41" t="n">
        <f aca="false">O513-T513</f>
        <v>0</v>
      </c>
      <c r="Z513" s="38" t="s">
        <v>370</v>
      </c>
      <c r="AA513" s="38" t="s">
        <v>241</v>
      </c>
      <c r="AB513" s="38" t="s">
        <v>369</v>
      </c>
      <c r="AC513" s="39" t="s">
        <v>243</v>
      </c>
    </row>
    <row r="514" customFormat="false" ht="15" hidden="false" customHeight="false" outlineLevel="0" collapsed="false">
      <c r="A514" s="38" t="s">
        <v>236</v>
      </c>
      <c r="B514" s="40" t="n">
        <v>43132</v>
      </c>
      <c r="C514" s="40" t="n">
        <v>43160</v>
      </c>
      <c r="D514" s="38" t="s">
        <v>237</v>
      </c>
      <c r="E514" s="39" t="s">
        <v>495</v>
      </c>
      <c r="F514" s="39" t="s">
        <v>450</v>
      </c>
      <c r="G514" s="38" t="s">
        <v>319</v>
      </c>
      <c r="H514" s="38" t="s">
        <v>241</v>
      </c>
      <c r="I514" s="41" t="n">
        <v>5</v>
      </c>
      <c r="J514" s="38" t="s">
        <v>369</v>
      </c>
      <c r="K514" s="39"/>
      <c r="L514" s="39"/>
      <c r="M514" s="39"/>
      <c r="N514" s="39"/>
      <c r="O514" s="39"/>
      <c r="P514" s="41" t="n">
        <v>1350</v>
      </c>
      <c r="Q514" s="41" t="n">
        <v>0</v>
      </c>
      <c r="R514" s="41" t="n">
        <v>33.75</v>
      </c>
      <c r="S514" s="41" t="n">
        <v>33.75</v>
      </c>
      <c r="T514" s="41" t="n">
        <v>0</v>
      </c>
      <c r="U514" s="41" t="n">
        <f aca="false">K514-P514</f>
        <v>-1350</v>
      </c>
      <c r="V514" s="41" t="n">
        <f aca="false">L514-Q514</f>
        <v>0</v>
      </c>
      <c r="W514" s="41" t="n">
        <f aca="false">M514-R514</f>
        <v>-33.75</v>
      </c>
      <c r="X514" s="41" t="n">
        <f aca="false">N514-S514</f>
        <v>-33.75</v>
      </c>
      <c r="Y514" s="41" t="n">
        <f aca="false">O514-T514</f>
        <v>0</v>
      </c>
      <c r="Z514" s="38" t="s">
        <v>370</v>
      </c>
      <c r="AA514" s="38" t="s">
        <v>241</v>
      </c>
      <c r="AB514" s="38" t="s">
        <v>369</v>
      </c>
      <c r="AC514" s="39" t="s">
        <v>243</v>
      </c>
    </row>
    <row r="515" customFormat="false" ht="15" hidden="false" customHeight="false" outlineLevel="0" collapsed="false">
      <c r="A515" s="38" t="s">
        <v>236</v>
      </c>
      <c r="B515" s="40" t="n">
        <v>43132</v>
      </c>
      <c r="C515" s="40" t="n">
        <v>43160</v>
      </c>
      <c r="D515" s="38" t="s">
        <v>237</v>
      </c>
      <c r="E515" s="39" t="s">
        <v>495</v>
      </c>
      <c r="F515" s="39" t="s">
        <v>450</v>
      </c>
      <c r="G515" s="38" t="s">
        <v>319</v>
      </c>
      <c r="H515" s="38" t="s">
        <v>241</v>
      </c>
      <c r="I515" s="41" t="n">
        <v>18</v>
      </c>
      <c r="J515" s="38" t="s">
        <v>369</v>
      </c>
      <c r="K515" s="39"/>
      <c r="L515" s="39"/>
      <c r="M515" s="39"/>
      <c r="N515" s="39"/>
      <c r="O515" s="39"/>
      <c r="P515" s="41" t="n">
        <v>3685.42</v>
      </c>
      <c r="Q515" s="41" t="n">
        <v>0</v>
      </c>
      <c r="R515" s="41" t="n">
        <v>331.68</v>
      </c>
      <c r="S515" s="41" t="n">
        <v>331.68</v>
      </c>
      <c r="T515" s="41" t="n">
        <v>0</v>
      </c>
      <c r="U515" s="41" t="n">
        <f aca="false">K515-P515</f>
        <v>-3685.42</v>
      </c>
      <c r="V515" s="41" t="n">
        <f aca="false">L515-Q515</f>
        <v>0</v>
      </c>
      <c r="W515" s="41" t="n">
        <f aca="false">M515-R515</f>
        <v>-331.68</v>
      </c>
      <c r="X515" s="41" t="n">
        <f aca="false">N515-S515</f>
        <v>-331.68</v>
      </c>
      <c r="Y515" s="41" t="n">
        <f aca="false">O515-T515</f>
        <v>0</v>
      </c>
      <c r="Z515" s="38" t="s">
        <v>370</v>
      </c>
      <c r="AA515" s="38" t="s">
        <v>241</v>
      </c>
      <c r="AB515" s="38" t="s">
        <v>369</v>
      </c>
      <c r="AC515" s="39" t="s">
        <v>243</v>
      </c>
    </row>
    <row r="516" customFormat="false" ht="15" hidden="false" customHeight="false" outlineLevel="0" collapsed="false">
      <c r="A516" s="38" t="s">
        <v>236</v>
      </c>
      <c r="B516" s="40" t="n">
        <v>43132</v>
      </c>
      <c r="C516" s="40" t="n">
        <v>43160</v>
      </c>
      <c r="D516" s="38" t="s">
        <v>237</v>
      </c>
      <c r="E516" s="39" t="s">
        <v>601</v>
      </c>
      <c r="F516" s="39" t="s">
        <v>602</v>
      </c>
      <c r="G516" s="38" t="s">
        <v>319</v>
      </c>
      <c r="H516" s="38" t="s">
        <v>241</v>
      </c>
      <c r="I516" s="41" t="n">
        <v>5</v>
      </c>
      <c r="J516" s="38" t="s">
        <v>369</v>
      </c>
      <c r="K516" s="39"/>
      <c r="L516" s="39"/>
      <c r="M516" s="39"/>
      <c r="N516" s="39"/>
      <c r="O516" s="39"/>
      <c r="P516" s="41" t="n">
        <v>2761</v>
      </c>
      <c r="Q516" s="41" t="n">
        <v>0</v>
      </c>
      <c r="R516" s="41" t="n">
        <v>69.03</v>
      </c>
      <c r="S516" s="41" t="n">
        <v>69.03</v>
      </c>
      <c r="T516" s="41" t="n">
        <v>0</v>
      </c>
      <c r="U516" s="41" t="n">
        <f aca="false">K516-P516</f>
        <v>-2761</v>
      </c>
      <c r="V516" s="41" t="n">
        <f aca="false">L516-Q516</f>
        <v>0</v>
      </c>
      <c r="W516" s="41" t="n">
        <f aca="false">M516-R516</f>
        <v>-69.03</v>
      </c>
      <c r="X516" s="41" t="n">
        <f aca="false">N516-S516</f>
        <v>-69.03</v>
      </c>
      <c r="Y516" s="41" t="n">
        <f aca="false">O516-T516</f>
        <v>0</v>
      </c>
      <c r="Z516" s="38" t="s">
        <v>370</v>
      </c>
      <c r="AA516" s="38" t="s">
        <v>241</v>
      </c>
      <c r="AB516" s="38" t="s">
        <v>369</v>
      </c>
      <c r="AC516" s="39" t="s">
        <v>243</v>
      </c>
    </row>
    <row r="517" customFormat="false" ht="15" hidden="false" customHeight="false" outlineLevel="0" collapsed="false">
      <c r="A517" s="38" t="s">
        <v>236</v>
      </c>
      <c r="B517" s="40" t="n">
        <v>43132</v>
      </c>
      <c r="C517" s="40" t="n">
        <v>43160</v>
      </c>
      <c r="D517" s="38" t="s">
        <v>237</v>
      </c>
      <c r="E517" s="39" t="s">
        <v>497</v>
      </c>
      <c r="F517" s="39" t="s">
        <v>267</v>
      </c>
      <c r="G517" s="38" t="s">
        <v>319</v>
      </c>
      <c r="H517" s="38" t="s">
        <v>241</v>
      </c>
      <c r="I517" s="41" t="n">
        <v>12</v>
      </c>
      <c r="J517" s="38" t="s">
        <v>369</v>
      </c>
      <c r="K517" s="39"/>
      <c r="L517" s="39"/>
      <c r="M517" s="39"/>
      <c r="N517" s="39"/>
      <c r="O517" s="39"/>
      <c r="P517" s="41" t="n">
        <v>3471.42</v>
      </c>
      <c r="Q517" s="41" t="n">
        <v>0</v>
      </c>
      <c r="R517" s="41" t="n">
        <v>208.29</v>
      </c>
      <c r="S517" s="41" t="n">
        <v>208.29</v>
      </c>
      <c r="T517" s="41" t="n">
        <v>0</v>
      </c>
      <c r="U517" s="41" t="n">
        <f aca="false">K517-P517</f>
        <v>-3471.42</v>
      </c>
      <c r="V517" s="41" t="n">
        <f aca="false">L517-Q517</f>
        <v>0</v>
      </c>
      <c r="W517" s="41" t="n">
        <f aca="false">M517-R517</f>
        <v>-208.29</v>
      </c>
      <c r="X517" s="41" t="n">
        <f aca="false">N517-S517</f>
        <v>-208.29</v>
      </c>
      <c r="Y517" s="41" t="n">
        <f aca="false">O517-T517</f>
        <v>0</v>
      </c>
      <c r="Z517" s="38" t="s">
        <v>370</v>
      </c>
      <c r="AA517" s="38" t="s">
        <v>241</v>
      </c>
      <c r="AB517" s="38" t="s">
        <v>369</v>
      </c>
      <c r="AC517" s="39" t="s">
        <v>243</v>
      </c>
    </row>
    <row r="518" customFormat="false" ht="15" hidden="false" customHeight="false" outlineLevel="0" collapsed="false">
      <c r="A518" s="38" t="s">
        <v>236</v>
      </c>
      <c r="B518" s="40" t="n">
        <v>43132</v>
      </c>
      <c r="C518" s="40" t="n">
        <v>43160</v>
      </c>
      <c r="D518" s="38" t="s">
        <v>237</v>
      </c>
      <c r="E518" s="39" t="s">
        <v>497</v>
      </c>
      <c r="F518" s="39" t="s">
        <v>267</v>
      </c>
      <c r="G518" s="38" t="s">
        <v>319</v>
      </c>
      <c r="H518" s="38" t="s">
        <v>241</v>
      </c>
      <c r="I518" s="41" t="n">
        <v>18</v>
      </c>
      <c r="J518" s="38" t="s">
        <v>369</v>
      </c>
      <c r="K518" s="39"/>
      <c r="L518" s="39"/>
      <c r="M518" s="39"/>
      <c r="N518" s="39"/>
      <c r="O518" s="39"/>
      <c r="P518" s="41" t="n">
        <v>777.3</v>
      </c>
      <c r="Q518" s="41" t="n">
        <v>0</v>
      </c>
      <c r="R518" s="41" t="n">
        <v>69.96</v>
      </c>
      <c r="S518" s="41" t="n">
        <v>69.96</v>
      </c>
      <c r="T518" s="41" t="n">
        <v>0</v>
      </c>
      <c r="U518" s="41" t="n">
        <f aca="false">K518-P518</f>
        <v>-777.3</v>
      </c>
      <c r="V518" s="41" t="n">
        <f aca="false">L518-Q518</f>
        <v>0</v>
      </c>
      <c r="W518" s="41" t="n">
        <f aca="false">M518-R518</f>
        <v>-69.96</v>
      </c>
      <c r="X518" s="41" t="n">
        <f aca="false">N518-S518</f>
        <v>-69.96</v>
      </c>
      <c r="Y518" s="41" t="n">
        <f aca="false">O518-T518</f>
        <v>0</v>
      </c>
      <c r="Z518" s="38" t="s">
        <v>370</v>
      </c>
      <c r="AA518" s="38" t="s">
        <v>241</v>
      </c>
      <c r="AB518" s="38" t="s">
        <v>369</v>
      </c>
      <c r="AC518" s="39" t="s">
        <v>243</v>
      </c>
    </row>
    <row r="519" customFormat="false" ht="15" hidden="false" customHeight="false" outlineLevel="0" collapsed="false">
      <c r="A519" s="38" t="s">
        <v>236</v>
      </c>
      <c r="B519" s="40" t="n">
        <v>43132</v>
      </c>
      <c r="C519" s="40" t="n">
        <v>43160</v>
      </c>
      <c r="D519" s="38" t="s">
        <v>237</v>
      </c>
      <c r="E519" s="39" t="s">
        <v>521</v>
      </c>
      <c r="F519" s="39" t="s">
        <v>335</v>
      </c>
      <c r="G519" s="38" t="s">
        <v>319</v>
      </c>
      <c r="H519" s="38" t="s">
        <v>241</v>
      </c>
      <c r="I519" s="41" t="n">
        <v>5</v>
      </c>
      <c r="J519" s="38" t="s">
        <v>369</v>
      </c>
      <c r="K519" s="39"/>
      <c r="L519" s="39"/>
      <c r="M519" s="39"/>
      <c r="N519" s="39"/>
      <c r="O519" s="39"/>
      <c r="P519" s="41" t="n">
        <v>31036</v>
      </c>
      <c r="Q519" s="41" t="n">
        <v>0</v>
      </c>
      <c r="R519" s="41" t="n">
        <v>775.9</v>
      </c>
      <c r="S519" s="41" t="n">
        <v>775.9</v>
      </c>
      <c r="T519" s="41" t="n">
        <v>0</v>
      </c>
      <c r="U519" s="41" t="n">
        <f aca="false">K519-P519</f>
        <v>-31036</v>
      </c>
      <c r="V519" s="41" t="n">
        <f aca="false">L519-Q519</f>
        <v>0</v>
      </c>
      <c r="W519" s="41" t="n">
        <f aca="false">M519-R519</f>
        <v>-775.9</v>
      </c>
      <c r="X519" s="41" t="n">
        <f aca="false">N519-S519</f>
        <v>-775.9</v>
      </c>
      <c r="Y519" s="41" t="n">
        <f aca="false">O519-T519</f>
        <v>0</v>
      </c>
      <c r="Z519" s="38" t="s">
        <v>370</v>
      </c>
      <c r="AA519" s="38" t="s">
        <v>241</v>
      </c>
      <c r="AB519" s="38" t="s">
        <v>369</v>
      </c>
      <c r="AC519" s="39" t="s">
        <v>243</v>
      </c>
    </row>
    <row r="520" customFormat="false" ht="15" hidden="false" customHeight="false" outlineLevel="0" collapsed="false">
      <c r="A520" s="38" t="s">
        <v>236</v>
      </c>
      <c r="B520" s="40" t="n">
        <v>43132</v>
      </c>
      <c r="C520" s="40" t="n">
        <v>43160</v>
      </c>
      <c r="D520" s="38" t="s">
        <v>237</v>
      </c>
      <c r="E520" s="39" t="s">
        <v>637</v>
      </c>
      <c r="F520" s="39" t="s">
        <v>395</v>
      </c>
      <c r="G520" s="38" t="s">
        <v>319</v>
      </c>
      <c r="H520" s="38" t="s">
        <v>369</v>
      </c>
      <c r="I520" s="41" t="n">
        <v>5</v>
      </c>
      <c r="J520" s="38" t="s">
        <v>369</v>
      </c>
      <c r="K520" s="39"/>
      <c r="L520" s="39"/>
      <c r="M520" s="39"/>
      <c r="N520" s="39"/>
      <c r="O520" s="39"/>
      <c r="P520" s="41" t="n">
        <v>148000</v>
      </c>
      <c r="Q520" s="41" t="n">
        <v>7400</v>
      </c>
      <c r="R520" s="41" t="n">
        <v>0</v>
      </c>
      <c r="S520" s="41" t="n">
        <v>0</v>
      </c>
      <c r="T520" s="41" t="n">
        <v>0</v>
      </c>
      <c r="U520" s="41" t="n">
        <f aca="false">K520-P520</f>
        <v>-148000</v>
      </c>
      <c r="V520" s="41" t="n">
        <f aca="false">L520-Q520</f>
        <v>-7400</v>
      </c>
      <c r="W520" s="41" t="n">
        <f aca="false">M520-R520</f>
        <v>0</v>
      </c>
      <c r="X520" s="41" t="n">
        <f aca="false">N520-S520</f>
        <v>0</v>
      </c>
      <c r="Y520" s="41" t="n">
        <f aca="false">O520-T520</f>
        <v>0</v>
      </c>
      <c r="Z520" s="38" t="s">
        <v>441</v>
      </c>
      <c r="AA520" s="38" t="s">
        <v>241</v>
      </c>
      <c r="AB520" s="38" t="s">
        <v>369</v>
      </c>
      <c r="AC520" s="39" t="s">
        <v>243</v>
      </c>
    </row>
    <row r="521" customFormat="false" ht="15" hidden="false" customHeight="false" outlineLevel="0" collapsed="false">
      <c r="A521" s="38" t="s">
        <v>236</v>
      </c>
      <c r="B521" s="40" t="n">
        <v>43132</v>
      </c>
      <c r="C521" s="40" t="n">
        <v>43313</v>
      </c>
      <c r="D521" s="38" t="s">
        <v>237</v>
      </c>
      <c r="E521" s="39" t="s">
        <v>439</v>
      </c>
      <c r="F521" s="39" t="s">
        <v>440</v>
      </c>
      <c r="G521" s="38" t="s">
        <v>319</v>
      </c>
      <c r="H521" s="38" t="s">
        <v>369</v>
      </c>
      <c r="I521" s="41" t="n">
        <v>5</v>
      </c>
      <c r="J521" s="38" t="s">
        <v>369</v>
      </c>
      <c r="K521" s="39"/>
      <c r="L521" s="39"/>
      <c r="M521" s="39"/>
      <c r="N521" s="39"/>
      <c r="O521" s="39"/>
      <c r="P521" s="41" t="n">
        <v>19200</v>
      </c>
      <c r="Q521" s="41" t="n">
        <v>960</v>
      </c>
      <c r="R521" s="41" t="n">
        <v>0</v>
      </c>
      <c r="S521" s="41" t="n">
        <v>0</v>
      </c>
      <c r="T521" s="41" t="n">
        <v>0</v>
      </c>
      <c r="U521" s="41" t="n">
        <f aca="false">K521-P521</f>
        <v>-19200</v>
      </c>
      <c r="V521" s="41" t="n">
        <f aca="false">L521-Q521</f>
        <v>-960</v>
      </c>
      <c r="W521" s="41" t="n">
        <f aca="false">M521-R521</f>
        <v>0</v>
      </c>
      <c r="X521" s="41" t="n">
        <f aca="false">N521-S521</f>
        <v>0</v>
      </c>
      <c r="Y521" s="41" t="n">
        <f aca="false">O521-T521</f>
        <v>0</v>
      </c>
      <c r="Z521" s="38" t="s">
        <v>441</v>
      </c>
      <c r="AA521" s="38" t="s">
        <v>241</v>
      </c>
      <c r="AB521" s="38" t="s">
        <v>369</v>
      </c>
      <c r="AC521" s="39" t="s">
        <v>243</v>
      </c>
    </row>
    <row r="522" customFormat="false" ht="15" hidden="false" customHeight="false" outlineLevel="0" collapsed="false">
      <c r="A522" s="38" t="s">
        <v>563</v>
      </c>
      <c r="B522" s="40" t="n">
        <v>43132</v>
      </c>
      <c r="C522" s="40" t="n">
        <v>43344</v>
      </c>
      <c r="D522" s="38" t="s">
        <v>237</v>
      </c>
      <c r="E522" s="39" t="s">
        <v>463</v>
      </c>
      <c r="F522" s="39" t="s">
        <v>464</v>
      </c>
      <c r="G522" s="38" t="s">
        <v>319</v>
      </c>
      <c r="H522" s="38" t="s">
        <v>241</v>
      </c>
      <c r="I522" s="41" t="n">
        <v>12</v>
      </c>
      <c r="J522" s="38" t="s">
        <v>369</v>
      </c>
      <c r="K522" s="39"/>
      <c r="L522" s="39"/>
      <c r="M522" s="39"/>
      <c r="N522" s="39"/>
      <c r="O522" s="39"/>
      <c r="P522" s="41" t="n">
        <v>65980</v>
      </c>
      <c r="Q522" s="41" t="n">
        <v>7917.6</v>
      </c>
      <c r="R522" s="41" t="n">
        <v>0</v>
      </c>
      <c r="S522" s="41" t="n">
        <v>0</v>
      </c>
      <c r="T522" s="41" t="n">
        <v>0</v>
      </c>
      <c r="U522" s="41" t="n">
        <f aca="false">K522-P522</f>
        <v>-65980</v>
      </c>
      <c r="V522" s="41" t="n">
        <f aca="false">L522-Q522</f>
        <v>-7917.6</v>
      </c>
      <c r="W522" s="41" t="n">
        <f aca="false">M522-R522</f>
        <v>0</v>
      </c>
      <c r="X522" s="41" t="n">
        <f aca="false">N522-S522</f>
        <v>0</v>
      </c>
      <c r="Y522" s="41" t="n">
        <f aca="false">O522-T522</f>
        <v>0</v>
      </c>
      <c r="Z522" s="38" t="s">
        <v>370</v>
      </c>
      <c r="AA522" s="38" t="s">
        <v>241</v>
      </c>
      <c r="AB522" s="38" t="s">
        <v>369</v>
      </c>
      <c r="AC522" s="39" t="s">
        <v>243</v>
      </c>
    </row>
    <row r="523" customFormat="false" ht="15" hidden="false" customHeight="false" outlineLevel="0" collapsed="false">
      <c r="A523" s="38" t="s">
        <v>236</v>
      </c>
      <c r="B523" s="40" t="n">
        <v>43160</v>
      </c>
      <c r="C523" s="40" t="n">
        <v>43160</v>
      </c>
      <c r="D523" s="38" t="s">
        <v>237</v>
      </c>
      <c r="E523" s="39" t="s">
        <v>565</v>
      </c>
      <c r="F523" s="39" t="s">
        <v>566</v>
      </c>
      <c r="G523" s="38" t="s">
        <v>319</v>
      </c>
      <c r="H523" s="38" t="s">
        <v>241</v>
      </c>
      <c r="I523" s="41" t="n">
        <v>18</v>
      </c>
      <c r="J523" s="38" t="s">
        <v>369</v>
      </c>
      <c r="K523" s="39"/>
      <c r="L523" s="39"/>
      <c r="M523" s="39"/>
      <c r="N523" s="39"/>
      <c r="O523" s="39"/>
      <c r="P523" s="41" t="n">
        <v>3008125.25</v>
      </c>
      <c r="Q523" s="41" t="n">
        <v>0</v>
      </c>
      <c r="R523" s="41" t="n">
        <v>270730.87</v>
      </c>
      <c r="S523" s="41" t="n">
        <v>270730.87</v>
      </c>
      <c r="T523" s="41" t="n">
        <v>0</v>
      </c>
      <c r="U523" s="41" t="n">
        <f aca="false">K523-P523</f>
        <v>-3008125.25</v>
      </c>
      <c r="V523" s="41" t="n">
        <f aca="false">L523-Q523</f>
        <v>0</v>
      </c>
      <c r="W523" s="41" t="n">
        <f aca="false">M523-R523</f>
        <v>-270730.87</v>
      </c>
      <c r="X523" s="41" t="n">
        <f aca="false">N523-S523</f>
        <v>-270730.87</v>
      </c>
      <c r="Y523" s="41" t="n">
        <f aca="false">O523-T523</f>
        <v>0</v>
      </c>
      <c r="Z523" s="38" t="s">
        <v>370</v>
      </c>
      <c r="AA523" s="38" t="s">
        <v>241</v>
      </c>
      <c r="AB523" s="38" t="s">
        <v>369</v>
      </c>
      <c r="AC523" s="39" t="s">
        <v>243</v>
      </c>
    </row>
    <row r="524" customFormat="false" ht="15" hidden="false" customHeight="false" outlineLevel="0" collapsed="false">
      <c r="A524" s="38" t="s">
        <v>236</v>
      </c>
      <c r="B524" s="40" t="n">
        <v>43160</v>
      </c>
      <c r="C524" s="40" t="n">
        <v>43160</v>
      </c>
      <c r="D524" s="38" t="s">
        <v>237</v>
      </c>
      <c r="E524" s="39" t="s">
        <v>502</v>
      </c>
      <c r="F524" s="39" t="s">
        <v>503</v>
      </c>
      <c r="G524" s="38" t="s">
        <v>319</v>
      </c>
      <c r="H524" s="38" t="s">
        <v>241</v>
      </c>
      <c r="I524" s="41" t="n">
        <v>18</v>
      </c>
      <c r="J524" s="38" t="s">
        <v>369</v>
      </c>
      <c r="K524" s="39"/>
      <c r="L524" s="39"/>
      <c r="M524" s="39"/>
      <c r="N524" s="39"/>
      <c r="O524" s="39"/>
      <c r="P524" s="41" t="n">
        <v>150221</v>
      </c>
      <c r="Q524" s="41" t="n">
        <v>0</v>
      </c>
      <c r="R524" s="41" t="n">
        <v>13519.89</v>
      </c>
      <c r="S524" s="41" t="n">
        <v>13519.89</v>
      </c>
      <c r="T524" s="41" t="n">
        <v>0</v>
      </c>
      <c r="U524" s="41" t="n">
        <f aca="false">K524-P524</f>
        <v>-150221</v>
      </c>
      <c r="V524" s="41" t="n">
        <f aca="false">L524-Q524</f>
        <v>0</v>
      </c>
      <c r="W524" s="41" t="n">
        <f aca="false">M524-R524</f>
        <v>-13519.89</v>
      </c>
      <c r="X524" s="41" t="n">
        <f aca="false">N524-S524</f>
        <v>-13519.89</v>
      </c>
      <c r="Y524" s="41" t="n">
        <f aca="false">O524-T524</f>
        <v>0</v>
      </c>
      <c r="Z524" s="38" t="s">
        <v>370</v>
      </c>
      <c r="AA524" s="38" t="s">
        <v>241</v>
      </c>
      <c r="AB524" s="38" t="s">
        <v>369</v>
      </c>
      <c r="AC524" s="39" t="s">
        <v>243</v>
      </c>
    </row>
    <row r="525" customFormat="false" ht="15" hidden="false" customHeight="false" outlineLevel="0" collapsed="false">
      <c r="A525" s="38" t="s">
        <v>236</v>
      </c>
      <c r="B525" s="40" t="n">
        <v>43160</v>
      </c>
      <c r="C525" s="40" t="n">
        <v>43160</v>
      </c>
      <c r="D525" s="38" t="s">
        <v>237</v>
      </c>
      <c r="E525" s="39" t="s">
        <v>638</v>
      </c>
      <c r="F525" s="39" t="s">
        <v>639</v>
      </c>
      <c r="G525" s="38" t="s">
        <v>319</v>
      </c>
      <c r="H525" s="38" t="s">
        <v>241</v>
      </c>
      <c r="I525" s="41" t="n">
        <v>18</v>
      </c>
      <c r="J525" s="38" t="s">
        <v>369</v>
      </c>
      <c r="K525" s="39"/>
      <c r="L525" s="39"/>
      <c r="M525" s="39"/>
      <c r="N525" s="39"/>
      <c r="O525" s="39"/>
      <c r="P525" s="41" t="n">
        <v>25000</v>
      </c>
      <c r="Q525" s="41" t="n">
        <v>0</v>
      </c>
      <c r="R525" s="41" t="n">
        <v>2250</v>
      </c>
      <c r="S525" s="41" t="n">
        <v>2250</v>
      </c>
      <c r="T525" s="41" t="n">
        <v>0</v>
      </c>
      <c r="U525" s="41" t="n">
        <f aca="false">K525-P525</f>
        <v>-25000</v>
      </c>
      <c r="V525" s="41" t="n">
        <f aca="false">L525-Q525</f>
        <v>0</v>
      </c>
      <c r="W525" s="41" t="n">
        <f aca="false">M525-R525</f>
        <v>-2250</v>
      </c>
      <c r="X525" s="41" t="n">
        <f aca="false">N525-S525</f>
        <v>-2250</v>
      </c>
      <c r="Y525" s="41" t="n">
        <f aca="false">O525-T525</f>
        <v>0</v>
      </c>
      <c r="Z525" s="38" t="s">
        <v>370</v>
      </c>
      <c r="AA525" s="38" t="s">
        <v>241</v>
      </c>
      <c r="AB525" s="38" t="s">
        <v>369</v>
      </c>
      <c r="AC525" s="39" t="s">
        <v>243</v>
      </c>
    </row>
    <row r="526" customFormat="false" ht="15" hidden="false" customHeight="false" outlineLevel="0" collapsed="false">
      <c r="A526" s="38" t="s">
        <v>236</v>
      </c>
      <c r="B526" s="40" t="n">
        <v>43160</v>
      </c>
      <c r="C526" s="40" t="n">
        <v>43160</v>
      </c>
      <c r="D526" s="38" t="s">
        <v>237</v>
      </c>
      <c r="E526" s="39" t="s">
        <v>541</v>
      </c>
      <c r="F526" s="39" t="s">
        <v>542</v>
      </c>
      <c r="G526" s="38" t="s">
        <v>319</v>
      </c>
      <c r="H526" s="38" t="s">
        <v>241</v>
      </c>
      <c r="I526" s="41" t="n">
        <v>12</v>
      </c>
      <c r="J526" s="38" t="s">
        <v>369</v>
      </c>
      <c r="K526" s="39"/>
      <c r="L526" s="39"/>
      <c r="M526" s="39"/>
      <c r="N526" s="39"/>
      <c r="O526" s="39"/>
      <c r="P526" s="41" t="n">
        <v>3219.4</v>
      </c>
      <c r="Q526" s="41" t="n">
        <v>0</v>
      </c>
      <c r="R526" s="41" t="n">
        <v>193.16</v>
      </c>
      <c r="S526" s="41" t="n">
        <v>193.16</v>
      </c>
      <c r="T526" s="41" t="n">
        <v>0</v>
      </c>
      <c r="U526" s="41" t="n">
        <f aca="false">K526-P526</f>
        <v>-3219.4</v>
      </c>
      <c r="V526" s="41" t="n">
        <f aca="false">L526-Q526</f>
        <v>0</v>
      </c>
      <c r="W526" s="41" t="n">
        <f aca="false">M526-R526</f>
        <v>-193.16</v>
      </c>
      <c r="X526" s="41" t="n">
        <f aca="false">N526-S526</f>
        <v>-193.16</v>
      </c>
      <c r="Y526" s="41" t="n">
        <f aca="false">O526-T526</f>
        <v>0</v>
      </c>
      <c r="Z526" s="38" t="s">
        <v>370</v>
      </c>
      <c r="AA526" s="38" t="s">
        <v>241</v>
      </c>
      <c r="AB526" s="38" t="s">
        <v>369</v>
      </c>
      <c r="AC526" s="39" t="s">
        <v>243</v>
      </c>
    </row>
    <row r="527" customFormat="false" ht="15" hidden="false" customHeight="false" outlineLevel="0" collapsed="false">
      <c r="A527" s="38" t="s">
        <v>236</v>
      </c>
      <c r="B527" s="40" t="n">
        <v>43160</v>
      </c>
      <c r="C527" s="40" t="n">
        <v>43160</v>
      </c>
      <c r="D527" s="38" t="s">
        <v>237</v>
      </c>
      <c r="E527" s="39" t="s">
        <v>541</v>
      </c>
      <c r="F527" s="39" t="s">
        <v>542</v>
      </c>
      <c r="G527" s="38" t="s">
        <v>319</v>
      </c>
      <c r="H527" s="38" t="s">
        <v>241</v>
      </c>
      <c r="I527" s="41" t="n">
        <v>18</v>
      </c>
      <c r="J527" s="38" t="s">
        <v>369</v>
      </c>
      <c r="K527" s="39"/>
      <c r="L527" s="39"/>
      <c r="M527" s="39"/>
      <c r="N527" s="39"/>
      <c r="O527" s="39"/>
      <c r="P527" s="41" t="n">
        <v>327.75</v>
      </c>
      <c r="Q527" s="41" t="n">
        <v>0</v>
      </c>
      <c r="R527" s="41" t="n">
        <v>29.5</v>
      </c>
      <c r="S527" s="41" t="n">
        <v>29.5</v>
      </c>
      <c r="T527" s="41" t="n">
        <v>0</v>
      </c>
      <c r="U527" s="41" t="n">
        <f aca="false">K527-P527</f>
        <v>-327.75</v>
      </c>
      <c r="V527" s="41" t="n">
        <f aca="false">L527-Q527</f>
        <v>0</v>
      </c>
      <c r="W527" s="41" t="n">
        <f aca="false">M527-R527</f>
        <v>-29.5</v>
      </c>
      <c r="X527" s="41" t="n">
        <f aca="false">N527-S527</f>
        <v>-29.5</v>
      </c>
      <c r="Y527" s="41" t="n">
        <f aca="false">O527-T527</f>
        <v>0</v>
      </c>
      <c r="Z527" s="38" t="s">
        <v>370</v>
      </c>
      <c r="AA527" s="38" t="s">
        <v>241</v>
      </c>
      <c r="AB527" s="38" t="s">
        <v>369</v>
      </c>
      <c r="AC527" s="39" t="s">
        <v>243</v>
      </c>
    </row>
    <row r="528" customFormat="false" ht="15" hidden="false" customHeight="false" outlineLevel="0" collapsed="false">
      <c r="A528" s="38" t="s">
        <v>236</v>
      </c>
      <c r="B528" s="40" t="n">
        <v>43160</v>
      </c>
      <c r="C528" s="40" t="n">
        <v>43160</v>
      </c>
      <c r="D528" s="38" t="s">
        <v>237</v>
      </c>
      <c r="E528" s="39" t="s">
        <v>367</v>
      </c>
      <c r="F528" s="39" t="s">
        <v>368</v>
      </c>
      <c r="G528" s="38" t="s">
        <v>319</v>
      </c>
      <c r="H528" s="38" t="s">
        <v>241</v>
      </c>
      <c r="I528" s="41" t="n">
        <v>12</v>
      </c>
      <c r="J528" s="38" t="s">
        <v>369</v>
      </c>
      <c r="K528" s="39"/>
      <c r="L528" s="39"/>
      <c r="M528" s="39"/>
      <c r="N528" s="39"/>
      <c r="O528" s="39"/>
      <c r="P528" s="41" t="n">
        <v>4532214</v>
      </c>
      <c r="Q528" s="41" t="n">
        <v>0</v>
      </c>
      <c r="R528" s="41" t="n">
        <v>271932.84</v>
      </c>
      <c r="S528" s="41" t="n">
        <v>271932.84</v>
      </c>
      <c r="T528" s="41" t="n">
        <v>0</v>
      </c>
      <c r="U528" s="41" t="n">
        <f aca="false">K528-P528</f>
        <v>-4532214</v>
      </c>
      <c r="V528" s="41" t="n">
        <f aca="false">L528-Q528</f>
        <v>0</v>
      </c>
      <c r="W528" s="41" t="n">
        <f aca="false">M528-R528</f>
        <v>-271932.84</v>
      </c>
      <c r="X528" s="41" t="n">
        <f aca="false">N528-S528</f>
        <v>-271932.84</v>
      </c>
      <c r="Y528" s="41" t="n">
        <f aca="false">O528-T528</f>
        <v>0</v>
      </c>
      <c r="Z528" s="38" t="s">
        <v>370</v>
      </c>
      <c r="AA528" s="38" t="s">
        <v>241</v>
      </c>
      <c r="AB528" s="38" t="s">
        <v>369</v>
      </c>
      <c r="AC528" s="39" t="s">
        <v>243</v>
      </c>
    </row>
    <row r="529" customFormat="false" ht="15" hidden="false" customHeight="false" outlineLevel="0" collapsed="false">
      <c r="A529" s="38" t="s">
        <v>236</v>
      </c>
      <c r="B529" s="40" t="n">
        <v>43160</v>
      </c>
      <c r="C529" s="40" t="n">
        <v>43160</v>
      </c>
      <c r="D529" s="38" t="s">
        <v>237</v>
      </c>
      <c r="E529" s="39" t="s">
        <v>487</v>
      </c>
      <c r="F529" s="39" t="s">
        <v>488</v>
      </c>
      <c r="G529" s="38" t="s">
        <v>319</v>
      </c>
      <c r="H529" s="38" t="s">
        <v>241</v>
      </c>
      <c r="I529" s="41" t="n">
        <v>12</v>
      </c>
      <c r="J529" s="38" t="s">
        <v>369</v>
      </c>
      <c r="K529" s="39"/>
      <c r="L529" s="39"/>
      <c r="M529" s="39"/>
      <c r="N529" s="39"/>
      <c r="O529" s="39"/>
      <c r="P529" s="41" t="n">
        <v>16023.6</v>
      </c>
      <c r="Q529" s="41" t="n">
        <v>0</v>
      </c>
      <c r="R529" s="41" t="n">
        <v>961</v>
      </c>
      <c r="S529" s="41" t="n">
        <v>961</v>
      </c>
      <c r="T529" s="41" t="n">
        <v>0</v>
      </c>
      <c r="U529" s="41" t="n">
        <f aca="false">K529-P529</f>
        <v>-16023.6</v>
      </c>
      <c r="V529" s="41" t="n">
        <f aca="false">L529-Q529</f>
        <v>0</v>
      </c>
      <c r="W529" s="41" t="n">
        <f aca="false">M529-R529</f>
        <v>-961</v>
      </c>
      <c r="X529" s="41" t="n">
        <f aca="false">N529-S529</f>
        <v>-961</v>
      </c>
      <c r="Y529" s="41" t="n">
        <f aca="false">O529-T529</f>
        <v>0</v>
      </c>
      <c r="Z529" s="38" t="s">
        <v>370</v>
      </c>
      <c r="AA529" s="38" t="s">
        <v>241</v>
      </c>
      <c r="AB529" s="38" t="s">
        <v>369</v>
      </c>
      <c r="AC529" s="39" t="s">
        <v>243</v>
      </c>
    </row>
    <row r="530" customFormat="false" ht="15" hidden="false" customHeight="false" outlineLevel="0" collapsed="false">
      <c r="A530" s="38" t="s">
        <v>236</v>
      </c>
      <c r="B530" s="40" t="n">
        <v>43160</v>
      </c>
      <c r="C530" s="40" t="n">
        <v>43160</v>
      </c>
      <c r="D530" s="38" t="s">
        <v>237</v>
      </c>
      <c r="E530" s="39" t="s">
        <v>376</v>
      </c>
      <c r="F530" s="39" t="s">
        <v>377</v>
      </c>
      <c r="G530" s="38" t="s">
        <v>319</v>
      </c>
      <c r="H530" s="38" t="s">
        <v>241</v>
      </c>
      <c r="I530" s="41" t="n">
        <v>12</v>
      </c>
      <c r="J530" s="38" t="s">
        <v>369</v>
      </c>
      <c r="K530" s="39"/>
      <c r="L530" s="39"/>
      <c r="M530" s="39"/>
      <c r="N530" s="39"/>
      <c r="O530" s="39"/>
      <c r="P530" s="41" t="n">
        <v>962193.5</v>
      </c>
      <c r="Q530" s="41" t="n">
        <v>0</v>
      </c>
      <c r="R530" s="41" t="n">
        <v>57733</v>
      </c>
      <c r="S530" s="41" t="n">
        <v>57733</v>
      </c>
      <c r="T530" s="41" t="n">
        <v>0</v>
      </c>
      <c r="U530" s="41" t="n">
        <f aca="false">K530-P530</f>
        <v>-962193.5</v>
      </c>
      <c r="V530" s="41" t="n">
        <f aca="false">L530-Q530</f>
        <v>0</v>
      </c>
      <c r="W530" s="41" t="n">
        <f aca="false">M530-R530</f>
        <v>-57733</v>
      </c>
      <c r="X530" s="41" t="n">
        <f aca="false">N530-S530</f>
        <v>-57733</v>
      </c>
      <c r="Y530" s="41" t="n">
        <f aca="false">O530-T530</f>
        <v>0</v>
      </c>
      <c r="Z530" s="38" t="s">
        <v>370</v>
      </c>
      <c r="AA530" s="38" t="s">
        <v>241</v>
      </c>
      <c r="AB530" s="38" t="s">
        <v>369</v>
      </c>
      <c r="AC530" s="39" t="s">
        <v>243</v>
      </c>
    </row>
    <row r="531" customFormat="false" ht="15" hidden="false" customHeight="false" outlineLevel="0" collapsed="false">
      <c r="A531" s="38" t="s">
        <v>236</v>
      </c>
      <c r="B531" s="40" t="n">
        <v>43160</v>
      </c>
      <c r="C531" s="40" t="n">
        <v>43160</v>
      </c>
      <c r="D531" s="38" t="s">
        <v>237</v>
      </c>
      <c r="E531" s="39" t="s">
        <v>640</v>
      </c>
      <c r="F531" s="39" t="s">
        <v>641</v>
      </c>
      <c r="G531" s="38" t="s">
        <v>319</v>
      </c>
      <c r="H531" s="38" t="s">
        <v>241</v>
      </c>
      <c r="I531" s="41" t="n">
        <v>18</v>
      </c>
      <c r="J531" s="38" t="s">
        <v>369</v>
      </c>
      <c r="K531" s="39"/>
      <c r="L531" s="39"/>
      <c r="M531" s="39"/>
      <c r="N531" s="39"/>
      <c r="O531" s="39"/>
      <c r="P531" s="41" t="n">
        <v>126378.74</v>
      </c>
      <c r="Q531" s="41" t="n">
        <v>0</v>
      </c>
      <c r="R531" s="41" t="n">
        <v>11374.09</v>
      </c>
      <c r="S531" s="41" t="n">
        <v>11374.09</v>
      </c>
      <c r="T531" s="41" t="n">
        <v>0</v>
      </c>
      <c r="U531" s="41" t="n">
        <f aca="false">K531-P531</f>
        <v>-126378.74</v>
      </c>
      <c r="V531" s="41" t="n">
        <f aca="false">L531-Q531</f>
        <v>0</v>
      </c>
      <c r="W531" s="41" t="n">
        <f aca="false">M531-R531</f>
        <v>-11374.09</v>
      </c>
      <c r="X531" s="41" t="n">
        <f aca="false">N531-S531</f>
        <v>-11374.09</v>
      </c>
      <c r="Y531" s="41" t="n">
        <f aca="false">O531-T531</f>
        <v>0</v>
      </c>
      <c r="Z531" s="38" t="s">
        <v>370</v>
      </c>
      <c r="AA531" s="38" t="s">
        <v>241</v>
      </c>
      <c r="AB531" s="38" t="s">
        <v>369</v>
      </c>
      <c r="AC531" s="39" t="s">
        <v>243</v>
      </c>
    </row>
    <row r="532" customFormat="false" ht="15" hidden="false" customHeight="false" outlineLevel="0" collapsed="false">
      <c r="A532" s="38" t="s">
        <v>236</v>
      </c>
      <c r="B532" s="40" t="n">
        <v>43160</v>
      </c>
      <c r="C532" s="40" t="n">
        <v>43160</v>
      </c>
      <c r="D532" s="38" t="s">
        <v>237</v>
      </c>
      <c r="E532" s="39" t="s">
        <v>445</v>
      </c>
      <c r="F532" s="39" t="s">
        <v>446</v>
      </c>
      <c r="G532" s="38" t="s">
        <v>319</v>
      </c>
      <c r="H532" s="38" t="s">
        <v>241</v>
      </c>
      <c r="I532" s="41" t="n">
        <v>18</v>
      </c>
      <c r="J532" s="38" t="s">
        <v>369</v>
      </c>
      <c r="K532" s="39"/>
      <c r="L532" s="39"/>
      <c r="M532" s="39"/>
      <c r="N532" s="39"/>
      <c r="O532" s="39"/>
      <c r="P532" s="41" t="n">
        <v>162066</v>
      </c>
      <c r="Q532" s="41" t="n">
        <v>0</v>
      </c>
      <c r="R532" s="41" t="n">
        <v>14585.94</v>
      </c>
      <c r="S532" s="41" t="n">
        <v>14585.94</v>
      </c>
      <c r="T532" s="41" t="n">
        <v>0</v>
      </c>
      <c r="U532" s="41" t="n">
        <f aca="false">K532-P532</f>
        <v>-162066</v>
      </c>
      <c r="V532" s="41" t="n">
        <f aca="false">L532-Q532</f>
        <v>0</v>
      </c>
      <c r="W532" s="41" t="n">
        <f aca="false">M532-R532</f>
        <v>-14585.94</v>
      </c>
      <c r="X532" s="41" t="n">
        <f aca="false">N532-S532</f>
        <v>-14585.94</v>
      </c>
      <c r="Y532" s="41" t="n">
        <f aca="false">O532-T532</f>
        <v>0</v>
      </c>
      <c r="Z532" s="38" t="s">
        <v>370</v>
      </c>
      <c r="AA532" s="38" t="s">
        <v>241</v>
      </c>
      <c r="AB532" s="38" t="s">
        <v>369</v>
      </c>
      <c r="AC532" s="39" t="s">
        <v>243</v>
      </c>
    </row>
    <row r="533" customFormat="false" ht="15" hidden="false" customHeight="false" outlineLevel="0" collapsed="false">
      <c r="A533" s="38" t="s">
        <v>236</v>
      </c>
      <c r="B533" s="40" t="n">
        <v>43160</v>
      </c>
      <c r="C533" s="40" t="n">
        <v>43160</v>
      </c>
      <c r="D533" s="38" t="s">
        <v>237</v>
      </c>
      <c r="E533" s="39" t="s">
        <v>447</v>
      </c>
      <c r="F533" s="39" t="s">
        <v>448</v>
      </c>
      <c r="G533" s="38" t="s">
        <v>319</v>
      </c>
      <c r="H533" s="38" t="s">
        <v>241</v>
      </c>
      <c r="I533" s="41" t="n">
        <v>18</v>
      </c>
      <c r="J533" s="38" t="s">
        <v>369</v>
      </c>
      <c r="K533" s="39"/>
      <c r="L533" s="39"/>
      <c r="M533" s="39"/>
      <c r="N533" s="39"/>
      <c r="O533" s="39"/>
      <c r="P533" s="41" t="n">
        <v>3358</v>
      </c>
      <c r="Q533" s="41" t="n">
        <v>0</v>
      </c>
      <c r="R533" s="41" t="n">
        <v>302.22</v>
      </c>
      <c r="S533" s="41" t="n">
        <v>302.22</v>
      </c>
      <c r="T533" s="41" t="n">
        <v>0</v>
      </c>
      <c r="U533" s="41" t="n">
        <f aca="false">K533-P533</f>
        <v>-3358</v>
      </c>
      <c r="V533" s="41" t="n">
        <f aca="false">L533-Q533</f>
        <v>0</v>
      </c>
      <c r="W533" s="41" t="n">
        <f aca="false">M533-R533</f>
        <v>-302.22</v>
      </c>
      <c r="X533" s="41" t="n">
        <f aca="false">N533-S533</f>
        <v>-302.22</v>
      </c>
      <c r="Y533" s="41" t="n">
        <f aca="false">O533-T533</f>
        <v>0</v>
      </c>
      <c r="Z533" s="38" t="s">
        <v>370</v>
      </c>
      <c r="AA533" s="38" t="s">
        <v>241</v>
      </c>
      <c r="AB533" s="38" t="s">
        <v>369</v>
      </c>
      <c r="AC533" s="39" t="s">
        <v>243</v>
      </c>
    </row>
    <row r="534" customFormat="false" ht="15" hidden="false" customHeight="false" outlineLevel="0" collapsed="false">
      <c r="A534" s="38" t="s">
        <v>236</v>
      </c>
      <c r="B534" s="40" t="n">
        <v>43160</v>
      </c>
      <c r="C534" s="40" t="n">
        <v>43160</v>
      </c>
      <c r="D534" s="38" t="s">
        <v>237</v>
      </c>
      <c r="E534" s="39" t="s">
        <v>507</v>
      </c>
      <c r="F534" s="39" t="s">
        <v>508</v>
      </c>
      <c r="G534" s="38" t="s">
        <v>319</v>
      </c>
      <c r="H534" s="38" t="s">
        <v>241</v>
      </c>
      <c r="I534" s="41" t="n">
        <v>12</v>
      </c>
      <c r="J534" s="38" t="s">
        <v>369</v>
      </c>
      <c r="K534" s="39"/>
      <c r="L534" s="39"/>
      <c r="M534" s="39"/>
      <c r="N534" s="39"/>
      <c r="O534" s="39"/>
      <c r="P534" s="41" t="n">
        <v>7812</v>
      </c>
      <c r="Q534" s="41" t="n">
        <v>0</v>
      </c>
      <c r="R534" s="41" t="n">
        <v>468.72</v>
      </c>
      <c r="S534" s="41" t="n">
        <v>468.72</v>
      </c>
      <c r="T534" s="41" t="n">
        <v>0</v>
      </c>
      <c r="U534" s="41" t="n">
        <f aca="false">K534-P534</f>
        <v>-7812</v>
      </c>
      <c r="V534" s="41" t="n">
        <f aca="false">L534-Q534</f>
        <v>0</v>
      </c>
      <c r="W534" s="41" t="n">
        <f aca="false">M534-R534</f>
        <v>-468.72</v>
      </c>
      <c r="X534" s="41" t="n">
        <f aca="false">N534-S534</f>
        <v>-468.72</v>
      </c>
      <c r="Y534" s="41" t="n">
        <f aca="false">O534-T534</f>
        <v>0</v>
      </c>
      <c r="Z534" s="38" t="s">
        <v>370</v>
      </c>
      <c r="AA534" s="38" t="s">
        <v>241</v>
      </c>
      <c r="AB534" s="38" t="s">
        <v>369</v>
      </c>
      <c r="AC534" s="39" t="s">
        <v>243</v>
      </c>
    </row>
    <row r="535" customFormat="false" ht="15" hidden="false" customHeight="false" outlineLevel="0" collapsed="false">
      <c r="A535" s="38" t="s">
        <v>236</v>
      </c>
      <c r="B535" s="40" t="n">
        <v>43160</v>
      </c>
      <c r="C535" s="40" t="n">
        <v>43160</v>
      </c>
      <c r="D535" s="38" t="s">
        <v>237</v>
      </c>
      <c r="E535" s="39" t="s">
        <v>642</v>
      </c>
      <c r="F535" s="39" t="s">
        <v>535</v>
      </c>
      <c r="G535" s="38" t="s">
        <v>319</v>
      </c>
      <c r="H535" s="38" t="s">
        <v>241</v>
      </c>
      <c r="I535" s="41" t="n">
        <v>18</v>
      </c>
      <c r="J535" s="38" t="s">
        <v>369</v>
      </c>
      <c r="K535" s="39"/>
      <c r="L535" s="39"/>
      <c r="M535" s="39"/>
      <c r="N535" s="39"/>
      <c r="O535" s="39"/>
      <c r="P535" s="41" t="n">
        <v>8050</v>
      </c>
      <c r="Q535" s="41" t="n">
        <v>0</v>
      </c>
      <c r="R535" s="41" t="n">
        <v>724.5</v>
      </c>
      <c r="S535" s="41" t="n">
        <v>724.5</v>
      </c>
      <c r="T535" s="41" t="n">
        <v>0</v>
      </c>
      <c r="U535" s="41" t="n">
        <f aca="false">K535-P535</f>
        <v>-8050</v>
      </c>
      <c r="V535" s="41" t="n">
        <f aca="false">L535-Q535</f>
        <v>0</v>
      </c>
      <c r="W535" s="41" t="n">
        <f aca="false">M535-R535</f>
        <v>-724.5</v>
      </c>
      <c r="X535" s="41" t="n">
        <f aca="false">N535-S535</f>
        <v>-724.5</v>
      </c>
      <c r="Y535" s="41" t="n">
        <f aca="false">O535-T535</f>
        <v>0</v>
      </c>
      <c r="Z535" s="38" t="s">
        <v>370</v>
      </c>
      <c r="AA535" s="38" t="s">
        <v>241</v>
      </c>
      <c r="AB535" s="38" t="s">
        <v>369</v>
      </c>
      <c r="AC535" s="39" t="s">
        <v>243</v>
      </c>
    </row>
    <row r="536" customFormat="false" ht="15" hidden="false" customHeight="false" outlineLevel="0" collapsed="false">
      <c r="A536" s="38" t="s">
        <v>236</v>
      </c>
      <c r="B536" s="40" t="n">
        <v>43160</v>
      </c>
      <c r="C536" s="40" t="n">
        <v>43160</v>
      </c>
      <c r="D536" s="38" t="s">
        <v>237</v>
      </c>
      <c r="E536" s="39" t="s">
        <v>378</v>
      </c>
      <c r="F536" s="39" t="s">
        <v>379</v>
      </c>
      <c r="G536" s="38" t="s">
        <v>319</v>
      </c>
      <c r="H536" s="38" t="s">
        <v>241</v>
      </c>
      <c r="I536" s="41" t="n">
        <v>12</v>
      </c>
      <c r="J536" s="38" t="s">
        <v>369</v>
      </c>
      <c r="K536" s="39"/>
      <c r="L536" s="39"/>
      <c r="M536" s="39"/>
      <c r="N536" s="39"/>
      <c r="O536" s="39"/>
      <c r="P536" s="41" t="n">
        <v>251377.5</v>
      </c>
      <c r="Q536" s="41" t="n">
        <v>0</v>
      </c>
      <c r="R536" s="41" t="n">
        <v>15082.65</v>
      </c>
      <c r="S536" s="41" t="n">
        <v>15082.65</v>
      </c>
      <c r="T536" s="41" t="n">
        <v>0</v>
      </c>
      <c r="U536" s="41" t="n">
        <f aca="false">K536-P536</f>
        <v>-251377.5</v>
      </c>
      <c r="V536" s="41" t="n">
        <f aca="false">L536-Q536</f>
        <v>0</v>
      </c>
      <c r="W536" s="41" t="n">
        <f aca="false">M536-R536</f>
        <v>-15082.65</v>
      </c>
      <c r="X536" s="41" t="n">
        <f aca="false">N536-S536</f>
        <v>-15082.65</v>
      </c>
      <c r="Y536" s="41" t="n">
        <f aca="false">O536-T536</f>
        <v>0</v>
      </c>
      <c r="Z536" s="38" t="s">
        <v>370</v>
      </c>
      <c r="AA536" s="38" t="s">
        <v>241</v>
      </c>
      <c r="AB536" s="38" t="s">
        <v>369</v>
      </c>
      <c r="AC536" s="39" t="s">
        <v>243</v>
      </c>
    </row>
    <row r="537" customFormat="false" ht="15" hidden="false" customHeight="false" outlineLevel="0" collapsed="false">
      <c r="A537" s="38" t="s">
        <v>236</v>
      </c>
      <c r="B537" s="40" t="n">
        <v>43160</v>
      </c>
      <c r="C537" s="40" t="n">
        <v>43160</v>
      </c>
      <c r="D537" s="38" t="s">
        <v>237</v>
      </c>
      <c r="E537" s="39" t="s">
        <v>382</v>
      </c>
      <c r="F537" s="39" t="s">
        <v>383</v>
      </c>
      <c r="G537" s="38" t="s">
        <v>319</v>
      </c>
      <c r="H537" s="38" t="s">
        <v>241</v>
      </c>
      <c r="I537" s="41" t="n">
        <v>18</v>
      </c>
      <c r="J537" s="38" t="s">
        <v>369</v>
      </c>
      <c r="K537" s="39"/>
      <c r="L537" s="39"/>
      <c r="M537" s="39"/>
      <c r="N537" s="39"/>
      <c r="O537" s="39"/>
      <c r="P537" s="41" t="n">
        <v>15780</v>
      </c>
      <c r="Q537" s="41" t="n">
        <v>0</v>
      </c>
      <c r="R537" s="41" t="n">
        <v>1420.2</v>
      </c>
      <c r="S537" s="41" t="n">
        <v>1420.2</v>
      </c>
      <c r="T537" s="41" t="n">
        <v>0</v>
      </c>
      <c r="U537" s="41" t="n">
        <f aca="false">K537-P537</f>
        <v>-15780</v>
      </c>
      <c r="V537" s="41" t="n">
        <f aca="false">L537-Q537</f>
        <v>0</v>
      </c>
      <c r="W537" s="41" t="n">
        <f aca="false">M537-R537</f>
        <v>-1420.2</v>
      </c>
      <c r="X537" s="41" t="n">
        <f aca="false">N537-S537</f>
        <v>-1420.2</v>
      </c>
      <c r="Y537" s="41" t="n">
        <f aca="false">O537-T537</f>
        <v>0</v>
      </c>
      <c r="Z537" s="38" t="s">
        <v>370</v>
      </c>
      <c r="AA537" s="38" t="s">
        <v>241</v>
      </c>
      <c r="AB537" s="38" t="s">
        <v>369</v>
      </c>
      <c r="AC537" s="39" t="s">
        <v>243</v>
      </c>
    </row>
    <row r="538" customFormat="false" ht="15" hidden="false" customHeight="false" outlineLevel="0" collapsed="false">
      <c r="A538" s="38" t="s">
        <v>236</v>
      </c>
      <c r="B538" s="40" t="n">
        <v>43160</v>
      </c>
      <c r="C538" s="40" t="n">
        <v>43160</v>
      </c>
      <c r="D538" s="38" t="s">
        <v>237</v>
      </c>
      <c r="E538" s="39" t="s">
        <v>382</v>
      </c>
      <c r="F538" s="39" t="s">
        <v>383</v>
      </c>
      <c r="G538" s="38" t="s">
        <v>319</v>
      </c>
      <c r="H538" s="38" t="s">
        <v>241</v>
      </c>
      <c r="I538" s="41" t="n">
        <v>28</v>
      </c>
      <c r="J538" s="38" t="s">
        <v>369</v>
      </c>
      <c r="K538" s="39"/>
      <c r="L538" s="39"/>
      <c r="M538" s="39"/>
      <c r="N538" s="39"/>
      <c r="O538" s="39"/>
      <c r="P538" s="41" t="n">
        <v>4200</v>
      </c>
      <c r="Q538" s="41" t="n">
        <v>0</v>
      </c>
      <c r="R538" s="41" t="n">
        <v>588</v>
      </c>
      <c r="S538" s="41" t="n">
        <v>588</v>
      </c>
      <c r="T538" s="41" t="n">
        <v>0</v>
      </c>
      <c r="U538" s="41" t="n">
        <f aca="false">K538-P538</f>
        <v>-4200</v>
      </c>
      <c r="V538" s="41" t="n">
        <f aca="false">L538-Q538</f>
        <v>0</v>
      </c>
      <c r="W538" s="41" t="n">
        <f aca="false">M538-R538</f>
        <v>-588</v>
      </c>
      <c r="X538" s="41" t="n">
        <f aca="false">N538-S538</f>
        <v>-588</v>
      </c>
      <c r="Y538" s="41" t="n">
        <f aca="false">O538-T538</f>
        <v>0</v>
      </c>
      <c r="Z538" s="38" t="s">
        <v>370</v>
      </c>
      <c r="AA538" s="38" t="s">
        <v>241</v>
      </c>
      <c r="AB538" s="38" t="s">
        <v>369</v>
      </c>
      <c r="AC538" s="39" t="s">
        <v>243</v>
      </c>
    </row>
    <row r="539" customFormat="false" ht="15" hidden="false" customHeight="false" outlineLevel="0" collapsed="false">
      <c r="A539" s="38" t="s">
        <v>236</v>
      </c>
      <c r="B539" s="40" t="n">
        <v>43160</v>
      </c>
      <c r="C539" s="40" t="n">
        <v>43160</v>
      </c>
      <c r="D539" s="38" t="s">
        <v>237</v>
      </c>
      <c r="E539" s="39" t="s">
        <v>386</v>
      </c>
      <c r="F539" s="39" t="s">
        <v>387</v>
      </c>
      <c r="G539" s="38" t="s">
        <v>319</v>
      </c>
      <c r="H539" s="38" t="s">
        <v>241</v>
      </c>
      <c r="I539" s="41" t="n">
        <v>18</v>
      </c>
      <c r="J539" s="38" t="s">
        <v>369</v>
      </c>
      <c r="K539" s="39"/>
      <c r="L539" s="39"/>
      <c r="M539" s="39"/>
      <c r="N539" s="39"/>
      <c r="O539" s="39"/>
      <c r="P539" s="41" t="n">
        <v>12110</v>
      </c>
      <c r="Q539" s="41" t="n">
        <v>0</v>
      </c>
      <c r="R539" s="41" t="n">
        <v>1089.9</v>
      </c>
      <c r="S539" s="41" t="n">
        <v>1089.9</v>
      </c>
      <c r="T539" s="41" t="n">
        <v>0</v>
      </c>
      <c r="U539" s="41" t="n">
        <f aca="false">K539-P539</f>
        <v>-12110</v>
      </c>
      <c r="V539" s="41" t="n">
        <f aca="false">L539-Q539</f>
        <v>0</v>
      </c>
      <c r="W539" s="41" t="n">
        <f aca="false">M539-R539</f>
        <v>-1089.9</v>
      </c>
      <c r="X539" s="41" t="n">
        <f aca="false">N539-S539</f>
        <v>-1089.9</v>
      </c>
      <c r="Y539" s="41" t="n">
        <f aca="false">O539-T539</f>
        <v>0</v>
      </c>
      <c r="Z539" s="38" t="s">
        <v>370</v>
      </c>
      <c r="AA539" s="38" t="s">
        <v>241</v>
      </c>
      <c r="AB539" s="38" t="s">
        <v>369</v>
      </c>
      <c r="AC539" s="39" t="s">
        <v>243</v>
      </c>
    </row>
    <row r="540" customFormat="false" ht="15" hidden="false" customHeight="false" outlineLevel="0" collapsed="false">
      <c r="A540" s="38" t="s">
        <v>236</v>
      </c>
      <c r="B540" s="40" t="n">
        <v>43160</v>
      </c>
      <c r="C540" s="40" t="n">
        <v>43160</v>
      </c>
      <c r="D540" s="38" t="s">
        <v>237</v>
      </c>
      <c r="E540" s="39" t="s">
        <v>558</v>
      </c>
      <c r="F540" s="39" t="s">
        <v>480</v>
      </c>
      <c r="G540" s="38" t="s">
        <v>319</v>
      </c>
      <c r="H540" s="38" t="s">
        <v>241</v>
      </c>
      <c r="I540" s="41" t="n">
        <v>18</v>
      </c>
      <c r="J540" s="38" t="s">
        <v>369</v>
      </c>
      <c r="K540" s="39"/>
      <c r="L540" s="39"/>
      <c r="M540" s="39"/>
      <c r="N540" s="39"/>
      <c r="O540" s="39"/>
      <c r="P540" s="41" t="n">
        <v>750</v>
      </c>
      <c r="Q540" s="41" t="n">
        <v>0</v>
      </c>
      <c r="R540" s="41" t="n">
        <v>67.5</v>
      </c>
      <c r="S540" s="41" t="n">
        <v>67.5</v>
      </c>
      <c r="T540" s="41" t="n">
        <v>0</v>
      </c>
      <c r="U540" s="41" t="n">
        <f aca="false">K540-P540</f>
        <v>-750</v>
      </c>
      <c r="V540" s="41" t="n">
        <f aca="false">L540-Q540</f>
        <v>0</v>
      </c>
      <c r="W540" s="41" t="n">
        <f aca="false">M540-R540</f>
        <v>-67.5</v>
      </c>
      <c r="X540" s="41" t="n">
        <f aca="false">N540-S540</f>
        <v>-67.5</v>
      </c>
      <c r="Y540" s="41" t="n">
        <f aca="false">O540-T540</f>
        <v>0</v>
      </c>
      <c r="Z540" s="38" t="s">
        <v>370</v>
      </c>
      <c r="AA540" s="38" t="s">
        <v>241</v>
      </c>
      <c r="AB540" s="38" t="s">
        <v>369</v>
      </c>
      <c r="AC540" s="39" t="s">
        <v>243</v>
      </c>
    </row>
    <row r="541" customFormat="false" ht="15" hidden="false" customHeight="false" outlineLevel="0" collapsed="false">
      <c r="A541" s="38" t="s">
        <v>236</v>
      </c>
      <c r="B541" s="40" t="n">
        <v>43160</v>
      </c>
      <c r="C541" s="40" t="n">
        <v>43160</v>
      </c>
      <c r="D541" s="38" t="s">
        <v>237</v>
      </c>
      <c r="E541" s="39" t="s">
        <v>643</v>
      </c>
      <c r="F541" s="39" t="s">
        <v>325</v>
      </c>
      <c r="G541" s="38" t="s">
        <v>319</v>
      </c>
      <c r="H541" s="38" t="s">
        <v>241</v>
      </c>
      <c r="I541" s="41" t="n">
        <v>28</v>
      </c>
      <c r="J541" s="38" t="s">
        <v>369</v>
      </c>
      <c r="K541" s="39"/>
      <c r="L541" s="39"/>
      <c r="M541" s="39"/>
      <c r="N541" s="39"/>
      <c r="O541" s="39"/>
      <c r="P541" s="41" t="n">
        <v>580</v>
      </c>
      <c r="Q541" s="41" t="n">
        <v>0</v>
      </c>
      <c r="R541" s="41" t="n">
        <v>81.2</v>
      </c>
      <c r="S541" s="41" t="n">
        <v>81.2</v>
      </c>
      <c r="T541" s="41" t="n">
        <v>0</v>
      </c>
      <c r="U541" s="41" t="n">
        <f aca="false">K541-P541</f>
        <v>-580</v>
      </c>
      <c r="V541" s="41" t="n">
        <f aca="false">L541-Q541</f>
        <v>0</v>
      </c>
      <c r="W541" s="41" t="n">
        <f aca="false">M541-R541</f>
        <v>-81.2</v>
      </c>
      <c r="X541" s="41" t="n">
        <f aca="false">N541-S541</f>
        <v>-81.2</v>
      </c>
      <c r="Y541" s="41" t="n">
        <f aca="false">O541-T541</f>
        <v>0</v>
      </c>
      <c r="Z541" s="38" t="s">
        <v>370</v>
      </c>
      <c r="AA541" s="38" t="s">
        <v>241</v>
      </c>
      <c r="AB541" s="38" t="s">
        <v>369</v>
      </c>
      <c r="AC541" s="39" t="s">
        <v>243</v>
      </c>
    </row>
    <row r="542" customFormat="false" ht="15" hidden="false" customHeight="false" outlineLevel="0" collapsed="false">
      <c r="A542" s="38" t="s">
        <v>236</v>
      </c>
      <c r="B542" s="40" t="n">
        <v>43160</v>
      </c>
      <c r="C542" s="40" t="n">
        <v>43160</v>
      </c>
      <c r="D542" s="38" t="s">
        <v>237</v>
      </c>
      <c r="E542" s="39" t="s">
        <v>596</v>
      </c>
      <c r="F542" s="39" t="s">
        <v>430</v>
      </c>
      <c r="G542" s="38" t="s">
        <v>319</v>
      </c>
      <c r="H542" s="38" t="s">
        <v>241</v>
      </c>
      <c r="I542" s="41" t="n">
        <v>12</v>
      </c>
      <c r="J542" s="38" t="s">
        <v>369</v>
      </c>
      <c r="K542" s="39"/>
      <c r="L542" s="39"/>
      <c r="M542" s="39"/>
      <c r="N542" s="39"/>
      <c r="O542" s="39"/>
      <c r="P542" s="41" t="n">
        <v>1080</v>
      </c>
      <c r="Q542" s="41" t="n">
        <v>0</v>
      </c>
      <c r="R542" s="41" t="n">
        <v>64.8</v>
      </c>
      <c r="S542" s="41" t="n">
        <v>64.8</v>
      </c>
      <c r="T542" s="41" t="n">
        <v>0</v>
      </c>
      <c r="U542" s="41" t="n">
        <f aca="false">K542-P542</f>
        <v>-1080</v>
      </c>
      <c r="V542" s="41" t="n">
        <f aca="false">L542-Q542</f>
        <v>0</v>
      </c>
      <c r="W542" s="41" t="n">
        <f aca="false">M542-R542</f>
        <v>-64.8</v>
      </c>
      <c r="X542" s="41" t="n">
        <f aca="false">N542-S542</f>
        <v>-64.8</v>
      </c>
      <c r="Y542" s="41" t="n">
        <f aca="false">O542-T542</f>
        <v>0</v>
      </c>
      <c r="Z542" s="38" t="s">
        <v>370</v>
      </c>
      <c r="AA542" s="38" t="s">
        <v>241</v>
      </c>
      <c r="AB542" s="38" t="s">
        <v>369</v>
      </c>
      <c r="AC542" s="39" t="s">
        <v>243</v>
      </c>
    </row>
    <row r="543" customFormat="false" ht="15" hidden="false" customHeight="false" outlineLevel="0" collapsed="false">
      <c r="A543" s="38" t="s">
        <v>236</v>
      </c>
      <c r="B543" s="40" t="n">
        <v>43160</v>
      </c>
      <c r="C543" s="40" t="n">
        <v>43160</v>
      </c>
      <c r="D543" s="38" t="s">
        <v>237</v>
      </c>
      <c r="E543" s="39" t="s">
        <v>596</v>
      </c>
      <c r="F543" s="39" t="s">
        <v>430</v>
      </c>
      <c r="G543" s="38" t="s">
        <v>319</v>
      </c>
      <c r="H543" s="38" t="s">
        <v>241</v>
      </c>
      <c r="I543" s="41" t="n">
        <v>18</v>
      </c>
      <c r="J543" s="38" t="s">
        <v>369</v>
      </c>
      <c r="K543" s="39"/>
      <c r="L543" s="39"/>
      <c r="M543" s="39"/>
      <c r="N543" s="39"/>
      <c r="O543" s="39"/>
      <c r="P543" s="41" t="n">
        <v>17424.16</v>
      </c>
      <c r="Q543" s="41" t="n">
        <v>0</v>
      </c>
      <c r="R543" s="41" t="n">
        <v>1568.17</v>
      </c>
      <c r="S543" s="41" t="n">
        <v>1568.17</v>
      </c>
      <c r="T543" s="41" t="n">
        <v>0</v>
      </c>
      <c r="U543" s="41" t="n">
        <f aca="false">K543-P543</f>
        <v>-17424.16</v>
      </c>
      <c r="V543" s="41" t="n">
        <f aca="false">L543-Q543</f>
        <v>0</v>
      </c>
      <c r="W543" s="41" t="n">
        <f aca="false">M543-R543</f>
        <v>-1568.17</v>
      </c>
      <c r="X543" s="41" t="n">
        <f aca="false">N543-S543</f>
        <v>-1568.17</v>
      </c>
      <c r="Y543" s="41" t="n">
        <f aca="false">O543-T543</f>
        <v>0</v>
      </c>
      <c r="Z543" s="38" t="s">
        <v>370</v>
      </c>
      <c r="AA543" s="38" t="s">
        <v>241</v>
      </c>
      <c r="AB543" s="38" t="s">
        <v>369</v>
      </c>
      <c r="AC543" s="39" t="s">
        <v>243</v>
      </c>
    </row>
    <row r="544" customFormat="false" ht="15" hidden="false" customHeight="false" outlineLevel="0" collapsed="false">
      <c r="A544" s="38" t="s">
        <v>236</v>
      </c>
      <c r="B544" s="40" t="n">
        <v>43160</v>
      </c>
      <c r="C544" s="40" t="n">
        <v>43160</v>
      </c>
      <c r="D544" s="38" t="s">
        <v>237</v>
      </c>
      <c r="E544" s="39" t="s">
        <v>644</v>
      </c>
      <c r="F544" s="39" t="s">
        <v>645</v>
      </c>
      <c r="G544" s="38" t="s">
        <v>319</v>
      </c>
      <c r="H544" s="38" t="s">
        <v>241</v>
      </c>
      <c r="I544" s="41" t="n">
        <v>18</v>
      </c>
      <c r="J544" s="38" t="s">
        <v>369</v>
      </c>
      <c r="K544" s="39"/>
      <c r="L544" s="39"/>
      <c r="M544" s="39"/>
      <c r="N544" s="39"/>
      <c r="O544" s="39"/>
      <c r="P544" s="41" t="n">
        <v>23000</v>
      </c>
      <c r="Q544" s="41" t="n">
        <v>0</v>
      </c>
      <c r="R544" s="41" t="n">
        <v>2070</v>
      </c>
      <c r="S544" s="41" t="n">
        <v>2070</v>
      </c>
      <c r="T544" s="41" t="n">
        <v>0</v>
      </c>
      <c r="U544" s="41" t="n">
        <f aca="false">K544-P544</f>
        <v>-23000</v>
      </c>
      <c r="V544" s="41" t="n">
        <f aca="false">L544-Q544</f>
        <v>0</v>
      </c>
      <c r="W544" s="41" t="n">
        <f aca="false">M544-R544</f>
        <v>-2070</v>
      </c>
      <c r="X544" s="41" t="n">
        <f aca="false">N544-S544</f>
        <v>-2070</v>
      </c>
      <c r="Y544" s="41" t="n">
        <f aca="false">O544-T544</f>
        <v>0</v>
      </c>
      <c r="Z544" s="38" t="s">
        <v>370</v>
      </c>
      <c r="AA544" s="38" t="s">
        <v>241</v>
      </c>
      <c r="AB544" s="38" t="s">
        <v>369</v>
      </c>
      <c r="AC544" s="39" t="s">
        <v>243</v>
      </c>
    </row>
    <row r="545" customFormat="false" ht="15" hidden="false" customHeight="false" outlineLevel="0" collapsed="false">
      <c r="A545" s="38" t="s">
        <v>236</v>
      </c>
      <c r="B545" s="40" t="n">
        <v>43160</v>
      </c>
      <c r="C545" s="40" t="n">
        <v>43160</v>
      </c>
      <c r="D545" s="38" t="s">
        <v>237</v>
      </c>
      <c r="E545" s="39" t="s">
        <v>515</v>
      </c>
      <c r="F545" s="39" t="s">
        <v>516</v>
      </c>
      <c r="G545" s="38" t="s">
        <v>319</v>
      </c>
      <c r="H545" s="38" t="s">
        <v>241</v>
      </c>
      <c r="I545" s="41" t="n">
        <v>18</v>
      </c>
      <c r="J545" s="38" t="s">
        <v>369</v>
      </c>
      <c r="K545" s="39"/>
      <c r="L545" s="39"/>
      <c r="M545" s="39"/>
      <c r="N545" s="39"/>
      <c r="O545" s="39"/>
      <c r="P545" s="41" t="n">
        <v>9330</v>
      </c>
      <c r="Q545" s="41" t="n">
        <v>0</v>
      </c>
      <c r="R545" s="41" t="n">
        <v>839.7</v>
      </c>
      <c r="S545" s="41" t="n">
        <v>839.7</v>
      </c>
      <c r="T545" s="41" t="n">
        <v>0</v>
      </c>
      <c r="U545" s="41" t="n">
        <f aca="false">K545-P545</f>
        <v>-9330</v>
      </c>
      <c r="V545" s="41" t="n">
        <f aca="false">L545-Q545</f>
        <v>0</v>
      </c>
      <c r="W545" s="41" t="n">
        <f aca="false">M545-R545</f>
        <v>-839.7</v>
      </c>
      <c r="X545" s="41" t="n">
        <f aca="false">N545-S545</f>
        <v>-839.7</v>
      </c>
      <c r="Y545" s="41" t="n">
        <f aca="false">O545-T545</f>
        <v>0</v>
      </c>
      <c r="Z545" s="38" t="s">
        <v>370</v>
      </c>
      <c r="AA545" s="38" t="s">
        <v>241</v>
      </c>
      <c r="AB545" s="38" t="s">
        <v>369</v>
      </c>
      <c r="AC545" s="39" t="s">
        <v>243</v>
      </c>
    </row>
    <row r="546" customFormat="false" ht="15" hidden="false" customHeight="false" outlineLevel="0" collapsed="false">
      <c r="A546" s="38" t="s">
        <v>236</v>
      </c>
      <c r="B546" s="40" t="n">
        <v>43160</v>
      </c>
      <c r="C546" s="40" t="n">
        <v>43160</v>
      </c>
      <c r="D546" s="38" t="s">
        <v>237</v>
      </c>
      <c r="E546" s="39" t="s">
        <v>646</v>
      </c>
      <c r="F546" s="39" t="s">
        <v>353</v>
      </c>
      <c r="G546" s="38" t="s">
        <v>319</v>
      </c>
      <c r="H546" s="38" t="s">
        <v>241</v>
      </c>
      <c r="I546" s="41" t="n">
        <v>18</v>
      </c>
      <c r="J546" s="38" t="s">
        <v>369</v>
      </c>
      <c r="K546" s="39"/>
      <c r="L546" s="39"/>
      <c r="M546" s="39"/>
      <c r="N546" s="39"/>
      <c r="O546" s="39"/>
      <c r="P546" s="41" t="n">
        <v>32500</v>
      </c>
      <c r="Q546" s="41" t="n">
        <v>0</v>
      </c>
      <c r="R546" s="41" t="n">
        <v>2925</v>
      </c>
      <c r="S546" s="41" t="n">
        <v>2925</v>
      </c>
      <c r="T546" s="41" t="n">
        <v>0</v>
      </c>
      <c r="U546" s="41" t="n">
        <f aca="false">K546-P546</f>
        <v>-32500</v>
      </c>
      <c r="V546" s="41" t="n">
        <f aca="false">L546-Q546</f>
        <v>0</v>
      </c>
      <c r="W546" s="41" t="n">
        <f aca="false">M546-R546</f>
        <v>-2925</v>
      </c>
      <c r="X546" s="41" t="n">
        <f aca="false">N546-S546</f>
        <v>-2925</v>
      </c>
      <c r="Y546" s="41" t="n">
        <f aca="false">O546-T546</f>
        <v>0</v>
      </c>
      <c r="Z546" s="38" t="s">
        <v>370</v>
      </c>
      <c r="AA546" s="38" t="s">
        <v>241</v>
      </c>
      <c r="AB546" s="38" t="s">
        <v>369</v>
      </c>
      <c r="AC546" s="39" t="s">
        <v>243</v>
      </c>
    </row>
    <row r="547" customFormat="false" ht="15" hidden="false" customHeight="false" outlineLevel="0" collapsed="false">
      <c r="A547" s="38" t="s">
        <v>236</v>
      </c>
      <c r="B547" s="40" t="n">
        <v>43160</v>
      </c>
      <c r="C547" s="40" t="n">
        <v>43160</v>
      </c>
      <c r="D547" s="38" t="s">
        <v>237</v>
      </c>
      <c r="E547" s="39" t="s">
        <v>489</v>
      </c>
      <c r="F547" s="39" t="s">
        <v>490</v>
      </c>
      <c r="G547" s="38" t="s">
        <v>319</v>
      </c>
      <c r="H547" s="38" t="s">
        <v>241</v>
      </c>
      <c r="I547" s="41" t="n">
        <v>18</v>
      </c>
      <c r="J547" s="38" t="s">
        <v>369</v>
      </c>
      <c r="K547" s="39"/>
      <c r="L547" s="39"/>
      <c r="M547" s="39"/>
      <c r="N547" s="39"/>
      <c r="O547" s="39"/>
      <c r="P547" s="41" t="n">
        <v>167988</v>
      </c>
      <c r="Q547" s="41" t="n">
        <v>0</v>
      </c>
      <c r="R547" s="41" t="n">
        <v>15118.92</v>
      </c>
      <c r="S547" s="41" t="n">
        <v>15118.92</v>
      </c>
      <c r="T547" s="41" t="n">
        <v>0</v>
      </c>
      <c r="U547" s="41" t="n">
        <f aca="false">K547-P547</f>
        <v>-167988</v>
      </c>
      <c r="V547" s="41" t="n">
        <f aca="false">L547-Q547</f>
        <v>0</v>
      </c>
      <c r="W547" s="41" t="n">
        <f aca="false">M547-R547</f>
        <v>-15118.92</v>
      </c>
      <c r="X547" s="41" t="n">
        <f aca="false">N547-S547</f>
        <v>-15118.92</v>
      </c>
      <c r="Y547" s="41" t="n">
        <f aca="false">O547-T547</f>
        <v>0</v>
      </c>
      <c r="Z547" s="38" t="s">
        <v>370</v>
      </c>
      <c r="AA547" s="38" t="s">
        <v>241</v>
      </c>
      <c r="AB547" s="38" t="s">
        <v>369</v>
      </c>
      <c r="AC547" s="39" t="s">
        <v>243</v>
      </c>
    </row>
    <row r="548" customFormat="false" ht="15" hidden="false" customHeight="false" outlineLevel="0" collapsed="false">
      <c r="A548" s="38" t="s">
        <v>236</v>
      </c>
      <c r="B548" s="40" t="n">
        <v>43160</v>
      </c>
      <c r="C548" s="40" t="n">
        <v>43160</v>
      </c>
      <c r="D548" s="38" t="s">
        <v>237</v>
      </c>
      <c r="E548" s="39" t="s">
        <v>493</v>
      </c>
      <c r="F548" s="39" t="s">
        <v>494</v>
      </c>
      <c r="G548" s="38" t="s">
        <v>319</v>
      </c>
      <c r="H548" s="38" t="s">
        <v>241</v>
      </c>
      <c r="I548" s="41" t="n">
        <v>0</v>
      </c>
      <c r="J548" s="38" t="s">
        <v>369</v>
      </c>
      <c r="K548" s="39"/>
      <c r="L548" s="39"/>
      <c r="M548" s="39"/>
      <c r="N548" s="39"/>
      <c r="O548" s="39"/>
      <c r="P548" s="41" t="n">
        <v>0</v>
      </c>
      <c r="Q548" s="41" t="n">
        <v>0</v>
      </c>
      <c r="R548" s="41" t="n">
        <v>0</v>
      </c>
      <c r="S548" s="41" t="n">
        <v>0</v>
      </c>
      <c r="T548" s="41" t="n">
        <v>0</v>
      </c>
      <c r="U548" s="41" t="n">
        <f aca="false">K548-P548</f>
        <v>0</v>
      </c>
      <c r="V548" s="41" t="n">
        <f aca="false">L548-Q548</f>
        <v>0</v>
      </c>
      <c r="W548" s="41" t="n">
        <f aca="false">M548-R548</f>
        <v>0</v>
      </c>
      <c r="X548" s="41" t="n">
        <f aca="false">N548-S548</f>
        <v>0</v>
      </c>
      <c r="Y548" s="41" t="n">
        <f aca="false">O548-T548</f>
        <v>0</v>
      </c>
      <c r="Z548" s="38" t="s">
        <v>370</v>
      </c>
      <c r="AA548" s="38" t="s">
        <v>241</v>
      </c>
      <c r="AB548" s="38" t="s">
        <v>369</v>
      </c>
      <c r="AC548" s="39" t="s">
        <v>243</v>
      </c>
    </row>
    <row r="549" customFormat="false" ht="15" hidden="false" customHeight="false" outlineLevel="0" collapsed="false">
      <c r="A549" s="38" t="s">
        <v>236</v>
      </c>
      <c r="B549" s="40" t="n">
        <v>43160</v>
      </c>
      <c r="C549" s="40" t="n">
        <v>43160</v>
      </c>
      <c r="D549" s="38" t="s">
        <v>237</v>
      </c>
      <c r="E549" s="39" t="s">
        <v>493</v>
      </c>
      <c r="F549" s="39" t="s">
        <v>494</v>
      </c>
      <c r="G549" s="38" t="s">
        <v>319</v>
      </c>
      <c r="H549" s="38" t="s">
        <v>241</v>
      </c>
      <c r="I549" s="41" t="n">
        <v>18</v>
      </c>
      <c r="J549" s="38" t="s">
        <v>369</v>
      </c>
      <c r="K549" s="39"/>
      <c r="L549" s="39"/>
      <c r="M549" s="39"/>
      <c r="N549" s="39"/>
      <c r="O549" s="39"/>
      <c r="P549" s="41" t="n">
        <v>95529.5</v>
      </c>
      <c r="Q549" s="41" t="n">
        <v>0</v>
      </c>
      <c r="R549" s="41" t="n">
        <v>8597.66</v>
      </c>
      <c r="S549" s="41" t="n">
        <v>8597.66</v>
      </c>
      <c r="T549" s="41" t="n">
        <v>0</v>
      </c>
      <c r="U549" s="41" t="n">
        <f aca="false">K549-P549</f>
        <v>-95529.5</v>
      </c>
      <c r="V549" s="41" t="n">
        <f aca="false">L549-Q549</f>
        <v>0</v>
      </c>
      <c r="W549" s="41" t="n">
        <f aca="false">M549-R549</f>
        <v>-8597.66</v>
      </c>
      <c r="X549" s="41" t="n">
        <f aca="false">N549-S549</f>
        <v>-8597.66</v>
      </c>
      <c r="Y549" s="41" t="n">
        <f aca="false">O549-T549</f>
        <v>0</v>
      </c>
      <c r="Z549" s="38" t="s">
        <v>370</v>
      </c>
      <c r="AA549" s="38" t="s">
        <v>241</v>
      </c>
      <c r="AB549" s="38" t="s">
        <v>369</v>
      </c>
      <c r="AC549" s="39" t="s">
        <v>243</v>
      </c>
    </row>
    <row r="550" customFormat="false" ht="15" hidden="false" customHeight="false" outlineLevel="0" collapsed="false">
      <c r="A550" s="38" t="s">
        <v>236</v>
      </c>
      <c r="B550" s="40" t="n">
        <v>43160</v>
      </c>
      <c r="C550" s="40" t="n">
        <v>43160</v>
      </c>
      <c r="D550" s="38" t="s">
        <v>237</v>
      </c>
      <c r="E550" s="39" t="s">
        <v>458</v>
      </c>
      <c r="F550" s="39" t="s">
        <v>399</v>
      </c>
      <c r="G550" s="38" t="s">
        <v>319</v>
      </c>
      <c r="H550" s="38" t="s">
        <v>241</v>
      </c>
      <c r="I550" s="41" t="n">
        <v>18</v>
      </c>
      <c r="J550" s="38" t="s">
        <v>369</v>
      </c>
      <c r="K550" s="39"/>
      <c r="L550" s="39"/>
      <c r="M550" s="39"/>
      <c r="N550" s="39"/>
      <c r="O550" s="39"/>
      <c r="P550" s="41" t="n">
        <v>4656.74</v>
      </c>
      <c r="Q550" s="41" t="n">
        <v>0</v>
      </c>
      <c r="R550" s="41" t="n">
        <v>419.13</v>
      </c>
      <c r="S550" s="41" t="n">
        <v>419.13</v>
      </c>
      <c r="T550" s="41" t="n">
        <v>0</v>
      </c>
      <c r="U550" s="41" t="n">
        <f aca="false">K550-P550</f>
        <v>-4656.74</v>
      </c>
      <c r="V550" s="41" t="n">
        <f aca="false">L550-Q550</f>
        <v>0</v>
      </c>
      <c r="W550" s="41" t="n">
        <f aca="false">M550-R550</f>
        <v>-419.13</v>
      </c>
      <c r="X550" s="41" t="n">
        <f aca="false">N550-S550</f>
        <v>-419.13</v>
      </c>
      <c r="Y550" s="41" t="n">
        <f aca="false">O550-T550</f>
        <v>0</v>
      </c>
      <c r="Z550" s="38" t="s">
        <v>370</v>
      </c>
      <c r="AA550" s="38" t="s">
        <v>241</v>
      </c>
      <c r="AB550" s="38" t="s">
        <v>369</v>
      </c>
      <c r="AC550" s="39" t="s">
        <v>243</v>
      </c>
    </row>
    <row r="551" customFormat="false" ht="15" hidden="false" customHeight="false" outlineLevel="0" collapsed="false">
      <c r="A551" s="38" t="s">
        <v>236</v>
      </c>
      <c r="B551" s="40" t="n">
        <v>43160</v>
      </c>
      <c r="C551" s="40" t="n">
        <v>43160</v>
      </c>
      <c r="D551" s="38" t="s">
        <v>237</v>
      </c>
      <c r="E551" s="39" t="s">
        <v>390</v>
      </c>
      <c r="F551" s="39" t="s">
        <v>391</v>
      </c>
      <c r="G551" s="38" t="s">
        <v>319</v>
      </c>
      <c r="H551" s="38" t="s">
        <v>241</v>
      </c>
      <c r="I551" s="41" t="n">
        <v>18</v>
      </c>
      <c r="J551" s="38" t="s">
        <v>369</v>
      </c>
      <c r="K551" s="39"/>
      <c r="L551" s="39"/>
      <c r="M551" s="39"/>
      <c r="N551" s="39"/>
      <c r="O551" s="39"/>
      <c r="P551" s="41" t="n">
        <v>155379.85</v>
      </c>
      <c r="Q551" s="41" t="n">
        <v>0</v>
      </c>
      <c r="R551" s="41" t="n">
        <v>13984.19</v>
      </c>
      <c r="S551" s="41" t="n">
        <v>13984.19</v>
      </c>
      <c r="T551" s="41" t="n">
        <v>0</v>
      </c>
      <c r="U551" s="41" t="n">
        <f aca="false">K551-P551</f>
        <v>-155379.85</v>
      </c>
      <c r="V551" s="41" t="n">
        <f aca="false">L551-Q551</f>
        <v>0</v>
      </c>
      <c r="W551" s="41" t="n">
        <f aca="false">M551-R551</f>
        <v>-13984.19</v>
      </c>
      <c r="X551" s="41" t="n">
        <f aca="false">N551-S551</f>
        <v>-13984.19</v>
      </c>
      <c r="Y551" s="41" t="n">
        <f aca="false">O551-T551</f>
        <v>0</v>
      </c>
      <c r="Z551" s="38" t="s">
        <v>370</v>
      </c>
      <c r="AA551" s="38" t="s">
        <v>241</v>
      </c>
      <c r="AB551" s="38" t="s">
        <v>369</v>
      </c>
      <c r="AC551" s="39" t="s">
        <v>243</v>
      </c>
    </row>
    <row r="552" customFormat="false" ht="15" hidden="false" customHeight="false" outlineLevel="0" collapsed="false">
      <c r="A552" s="38" t="s">
        <v>236</v>
      </c>
      <c r="B552" s="40" t="n">
        <v>43160</v>
      </c>
      <c r="C552" s="40" t="n">
        <v>43160</v>
      </c>
      <c r="D552" s="38" t="s">
        <v>237</v>
      </c>
      <c r="E552" s="39" t="s">
        <v>630</v>
      </c>
      <c r="F552" s="39" t="s">
        <v>631</v>
      </c>
      <c r="G552" s="38" t="s">
        <v>319</v>
      </c>
      <c r="H552" s="38" t="s">
        <v>241</v>
      </c>
      <c r="I552" s="41" t="n">
        <v>5</v>
      </c>
      <c r="J552" s="38" t="s">
        <v>369</v>
      </c>
      <c r="K552" s="39"/>
      <c r="L552" s="39"/>
      <c r="M552" s="39"/>
      <c r="N552" s="39"/>
      <c r="O552" s="39"/>
      <c r="P552" s="41" t="n">
        <v>81200</v>
      </c>
      <c r="Q552" s="41" t="n">
        <v>0</v>
      </c>
      <c r="R552" s="41" t="n">
        <v>2030</v>
      </c>
      <c r="S552" s="41" t="n">
        <v>2030</v>
      </c>
      <c r="T552" s="41" t="n">
        <v>0</v>
      </c>
      <c r="U552" s="41" t="n">
        <f aca="false">K552-P552</f>
        <v>-81200</v>
      </c>
      <c r="V552" s="41" t="n">
        <f aca="false">L552-Q552</f>
        <v>0</v>
      </c>
      <c r="W552" s="41" t="n">
        <f aca="false">M552-R552</f>
        <v>-2030</v>
      </c>
      <c r="X552" s="41" t="n">
        <f aca="false">N552-S552</f>
        <v>-2030</v>
      </c>
      <c r="Y552" s="41" t="n">
        <f aca="false">O552-T552</f>
        <v>0</v>
      </c>
      <c r="Z552" s="38" t="s">
        <v>370</v>
      </c>
      <c r="AA552" s="38" t="s">
        <v>241</v>
      </c>
      <c r="AB552" s="38" t="s">
        <v>369</v>
      </c>
      <c r="AC552" s="39" t="s">
        <v>243</v>
      </c>
    </row>
    <row r="553" customFormat="false" ht="15" hidden="false" customHeight="false" outlineLevel="0" collapsed="false">
      <c r="A553" s="38" t="s">
        <v>236</v>
      </c>
      <c r="B553" s="40" t="n">
        <v>43160</v>
      </c>
      <c r="C553" s="40" t="n">
        <v>43160</v>
      </c>
      <c r="D553" s="38" t="s">
        <v>237</v>
      </c>
      <c r="E553" s="39" t="s">
        <v>392</v>
      </c>
      <c r="F553" s="39" t="s">
        <v>393</v>
      </c>
      <c r="G553" s="38" t="s">
        <v>319</v>
      </c>
      <c r="H553" s="38" t="s">
        <v>241</v>
      </c>
      <c r="I553" s="41" t="n">
        <v>18</v>
      </c>
      <c r="J553" s="38" t="s">
        <v>369</v>
      </c>
      <c r="K553" s="39"/>
      <c r="L553" s="39"/>
      <c r="M553" s="39"/>
      <c r="N553" s="39"/>
      <c r="O553" s="39"/>
      <c r="P553" s="41" t="n">
        <v>27863</v>
      </c>
      <c r="Q553" s="41" t="n">
        <v>0</v>
      </c>
      <c r="R553" s="41" t="n">
        <v>2507.67</v>
      </c>
      <c r="S553" s="41" t="n">
        <v>2507.67</v>
      </c>
      <c r="T553" s="41" t="n">
        <v>0</v>
      </c>
      <c r="U553" s="41" t="n">
        <f aca="false">K553-P553</f>
        <v>-27863</v>
      </c>
      <c r="V553" s="41" t="n">
        <f aca="false">L553-Q553</f>
        <v>0</v>
      </c>
      <c r="W553" s="41" t="n">
        <f aca="false">M553-R553</f>
        <v>-2507.67</v>
      </c>
      <c r="X553" s="41" t="n">
        <f aca="false">N553-S553</f>
        <v>-2507.67</v>
      </c>
      <c r="Y553" s="41" t="n">
        <f aca="false">O553-T553</f>
        <v>0</v>
      </c>
      <c r="Z553" s="38" t="s">
        <v>370</v>
      </c>
      <c r="AA553" s="38" t="s">
        <v>241</v>
      </c>
      <c r="AB553" s="38" t="s">
        <v>369</v>
      </c>
      <c r="AC553" s="39" t="s">
        <v>243</v>
      </c>
    </row>
    <row r="554" customFormat="false" ht="15" hidden="false" customHeight="false" outlineLevel="0" collapsed="false">
      <c r="A554" s="38" t="s">
        <v>236</v>
      </c>
      <c r="B554" s="40" t="n">
        <v>43160</v>
      </c>
      <c r="C554" s="40" t="n">
        <v>43160</v>
      </c>
      <c r="D554" s="38" t="s">
        <v>237</v>
      </c>
      <c r="E554" s="39" t="s">
        <v>495</v>
      </c>
      <c r="F554" s="39" t="s">
        <v>450</v>
      </c>
      <c r="G554" s="38" t="s">
        <v>319</v>
      </c>
      <c r="H554" s="38" t="s">
        <v>241</v>
      </c>
      <c r="I554" s="41" t="n">
        <v>5</v>
      </c>
      <c r="J554" s="38" t="s">
        <v>369</v>
      </c>
      <c r="K554" s="39"/>
      <c r="L554" s="39"/>
      <c r="M554" s="39"/>
      <c r="N554" s="39"/>
      <c r="O554" s="39"/>
      <c r="P554" s="41" t="n">
        <v>2180</v>
      </c>
      <c r="Q554" s="41" t="n">
        <v>0</v>
      </c>
      <c r="R554" s="41" t="n">
        <v>54.5</v>
      </c>
      <c r="S554" s="41" t="n">
        <v>54.5</v>
      </c>
      <c r="T554" s="41" t="n">
        <v>0</v>
      </c>
      <c r="U554" s="41" t="n">
        <f aca="false">K554-P554</f>
        <v>-2180</v>
      </c>
      <c r="V554" s="41" t="n">
        <f aca="false">L554-Q554</f>
        <v>0</v>
      </c>
      <c r="W554" s="41" t="n">
        <f aca="false">M554-R554</f>
        <v>-54.5</v>
      </c>
      <c r="X554" s="41" t="n">
        <f aca="false">N554-S554</f>
        <v>-54.5</v>
      </c>
      <c r="Y554" s="41" t="n">
        <f aca="false">O554-T554</f>
        <v>0</v>
      </c>
      <c r="Z554" s="38" t="s">
        <v>370</v>
      </c>
      <c r="AA554" s="38" t="s">
        <v>241</v>
      </c>
      <c r="AB554" s="38" t="s">
        <v>369</v>
      </c>
      <c r="AC554" s="39" t="s">
        <v>243</v>
      </c>
    </row>
    <row r="555" customFormat="false" ht="15" hidden="false" customHeight="false" outlineLevel="0" collapsed="false">
      <c r="A555" s="38" t="s">
        <v>236</v>
      </c>
      <c r="B555" s="40" t="n">
        <v>43160</v>
      </c>
      <c r="C555" s="40" t="n">
        <v>43160</v>
      </c>
      <c r="D555" s="38" t="s">
        <v>237</v>
      </c>
      <c r="E555" s="39" t="s">
        <v>495</v>
      </c>
      <c r="F555" s="39" t="s">
        <v>450</v>
      </c>
      <c r="G555" s="38" t="s">
        <v>319</v>
      </c>
      <c r="H555" s="38" t="s">
        <v>241</v>
      </c>
      <c r="I555" s="41" t="n">
        <v>12</v>
      </c>
      <c r="J555" s="38" t="s">
        <v>369</v>
      </c>
      <c r="K555" s="39"/>
      <c r="L555" s="39"/>
      <c r="M555" s="39"/>
      <c r="N555" s="39"/>
      <c r="O555" s="39"/>
      <c r="P555" s="41" t="n">
        <v>1217</v>
      </c>
      <c r="Q555" s="41" t="n">
        <v>0</v>
      </c>
      <c r="R555" s="41" t="n">
        <v>73.02</v>
      </c>
      <c r="S555" s="41" t="n">
        <v>73.02</v>
      </c>
      <c r="T555" s="41" t="n">
        <v>0</v>
      </c>
      <c r="U555" s="41" t="n">
        <f aca="false">K555-P555</f>
        <v>-1217</v>
      </c>
      <c r="V555" s="41" t="n">
        <f aca="false">L555-Q555</f>
        <v>0</v>
      </c>
      <c r="W555" s="41" t="n">
        <f aca="false">M555-R555</f>
        <v>-73.02</v>
      </c>
      <c r="X555" s="41" t="n">
        <f aca="false">N555-S555</f>
        <v>-73.02</v>
      </c>
      <c r="Y555" s="41" t="n">
        <f aca="false">O555-T555</f>
        <v>0</v>
      </c>
      <c r="Z555" s="38" t="s">
        <v>370</v>
      </c>
      <c r="AA555" s="38" t="s">
        <v>241</v>
      </c>
      <c r="AB555" s="38" t="s">
        <v>369</v>
      </c>
      <c r="AC555" s="39" t="s">
        <v>243</v>
      </c>
    </row>
    <row r="556" customFormat="false" ht="15" hidden="false" customHeight="false" outlineLevel="0" collapsed="false">
      <c r="A556" s="38" t="s">
        <v>236</v>
      </c>
      <c r="B556" s="40" t="n">
        <v>43160</v>
      </c>
      <c r="C556" s="40" t="n">
        <v>43160</v>
      </c>
      <c r="D556" s="38" t="s">
        <v>237</v>
      </c>
      <c r="E556" s="39" t="s">
        <v>495</v>
      </c>
      <c r="F556" s="39" t="s">
        <v>450</v>
      </c>
      <c r="G556" s="38" t="s">
        <v>319</v>
      </c>
      <c r="H556" s="38" t="s">
        <v>241</v>
      </c>
      <c r="I556" s="41" t="n">
        <v>18</v>
      </c>
      <c r="J556" s="38" t="s">
        <v>369</v>
      </c>
      <c r="K556" s="39"/>
      <c r="L556" s="39"/>
      <c r="M556" s="39"/>
      <c r="N556" s="39"/>
      <c r="O556" s="39"/>
      <c r="P556" s="41" t="n">
        <v>4295</v>
      </c>
      <c r="Q556" s="41" t="n">
        <v>0</v>
      </c>
      <c r="R556" s="41" t="n">
        <v>386.55</v>
      </c>
      <c r="S556" s="41" t="n">
        <v>386.55</v>
      </c>
      <c r="T556" s="41" t="n">
        <v>0</v>
      </c>
      <c r="U556" s="41" t="n">
        <f aca="false">K556-P556</f>
        <v>-4295</v>
      </c>
      <c r="V556" s="41" t="n">
        <f aca="false">L556-Q556</f>
        <v>0</v>
      </c>
      <c r="W556" s="41" t="n">
        <f aca="false">M556-R556</f>
        <v>-386.55</v>
      </c>
      <c r="X556" s="41" t="n">
        <f aca="false">N556-S556</f>
        <v>-386.55</v>
      </c>
      <c r="Y556" s="41" t="n">
        <f aca="false">O556-T556</f>
        <v>0</v>
      </c>
      <c r="Z556" s="38" t="s">
        <v>370</v>
      </c>
      <c r="AA556" s="38" t="s">
        <v>241</v>
      </c>
      <c r="AB556" s="38" t="s">
        <v>369</v>
      </c>
      <c r="AC556" s="39" t="s">
        <v>243</v>
      </c>
    </row>
    <row r="557" customFormat="false" ht="15" hidden="false" customHeight="false" outlineLevel="0" collapsed="false">
      <c r="A557" s="38" t="s">
        <v>236</v>
      </c>
      <c r="B557" s="40" t="n">
        <v>43160</v>
      </c>
      <c r="C557" s="40" t="n">
        <v>43160</v>
      </c>
      <c r="D557" s="38" t="s">
        <v>237</v>
      </c>
      <c r="E557" s="39" t="s">
        <v>601</v>
      </c>
      <c r="F557" s="39" t="s">
        <v>602</v>
      </c>
      <c r="G557" s="38" t="s">
        <v>319</v>
      </c>
      <c r="H557" s="38" t="s">
        <v>241</v>
      </c>
      <c r="I557" s="41" t="n">
        <v>18</v>
      </c>
      <c r="J557" s="38" t="s">
        <v>369</v>
      </c>
      <c r="K557" s="39"/>
      <c r="L557" s="39"/>
      <c r="M557" s="39"/>
      <c r="N557" s="39"/>
      <c r="O557" s="39"/>
      <c r="P557" s="41" t="n">
        <v>4240</v>
      </c>
      <c r="Q557" s="41" t="n">
        <v>0</v>
      </c>
      <c r="R557" s="41" t="n">
        <v>381.6</v>
      </c>
      <c r="S557" s="41" t="n">
        <v>381.6</v>
      </c>
      <c r="T557" s="41" t="n">
        <v>0</v>
      </c>
      <c r="U557" s="41" t="n">
        <f aca="false">K557-P557</f>
        <v>-4240</v>
      </c>
      <c r="V557" s="41" t="n">
        <f aca="false">L557-Q557</f>
        <v>0</v>
      </c>
      <c r="W557" s="41" t="n">
        <f aca="false">M557-R557</f>
        <v>-381.6</v>
      </c>
      <c r="X557" s="41" t="n">
        <f aca="false">N557-S557</f>
        <v>-381.6</v>
      </c>
      <c r="Y557" s="41" t="n">
        <f aca="false">O557-T557</f>
        <v>0</v>
      </c>
      <c r="Z557" s="38" t="s">
        <v>370</v>
      </c>
      <c r="AA557" s="38" t="s">
        <v>241</v>
      </c>
      <c r="AB557" s="38" t="s">
        <v>369</v>
      </c>
      <c r="AC557" s="39" t="s">
        <v>243</v>
      </c>
    </row>
    <row r="558" customFormat="false" ht="15" hidden="false" customHeight="false" outlineLevel="0" collapsed="false">
      <c r="A558" s="38" t="s">
        <v>236</v>
      </c>
      <c r="B558" s="40" t="n">
        <v>43160</v>
      </c>
      <c r="C558" s="40" t="n">
        <v>43160</v>
      </c>
      <c r="D558" s="38" t="s">
        <v>237</v>
      </c>
      <c r="E558" s="39" t="s">
        <v>394</v>
      </c>
      <c r="F558" s="39" t="s">
        <v>395</v>
      </c>
      <c r="G558" s="38" t="s">
        <v>319</v>
      </c>
      <c r="H558" s="38" t="s">
        <v>241</v>
      </c>
      <c r="I558" s="41" t="n">
        <v>18</v>
      </c>
      <c r="J558" s="38" t="s">
        <v>369</v>
      </c>
      <c r="K558" s="39"/>
      <c r="L558" s="39"/>
      <c r="M558" s="39"/>
      <c r="N558" s="39"/>
      <c r="O558" s="39"/>
      <c r="P558" s="41" t="n">
        <v>3900</v>
      </c>
      <c r="Q558" s="41" t="n">
        <v>0</v>
      </c>
      <c r="R558" s="41" t="n">
        <v>351</v>
      </c>
      <c r="S558" s="41" t="n">
        <v>351</v>
      </c>
      <c r="T558" s="41" t="n">
        <v>0</v>
      </c>
      <c r="U558" s="41" t="n">
        <f aca="false">K558-P558</f>
        <v>-3900</v>
      </c>
      <c r="V558" s="41" t="n">
        <f aca="false">L558-Q558</f>
        <v>0</v>
      </c>
      <c r="W558" s="41" t="n">
        <f aca="false">M558-R558</f>
        <v>-351</v>
      </c>
      <c r="X558" s="41" t="n">
        <f aca="false">N558-S558</f>
        <v>-351</v>
      </c>
      <c r="Y558" s="41" t="n">
        <f aca="false">O558-T558</f>
        <v>0</v>
      </c>
      <c r="Z558" s="38" t="s">
        <v>370</v>
      </c>
      <c r="AA558" s="38" t="s">
        <v>241</v>
      </c>
      <c r="AB558" s="38" t="s">
        <v>369</v>
      </c>
      <c r="AC558" s="39" t="s">
        <v>243</v>
      </c>
    </row>
    <row r="559" customFormat="false" ht="15" hidden="false" customHeight="false" outlineLevel="0" collapsed="false">
      <c r="A559" s="38" t="s">
        <v>236</v>
      </c>
      <c r="B559" s="40" t="n">
        <v>43160</v>
      </c>
      <c r="C559" s="40" t="n">
        <v>43160</v>
      </c>
      <c r="D559" s="38" t="s">
        <v>237</v>
      </c>
      <c r="E559" s="39" t="s">
        <v>521</v>
      </c>
      <c r="F559" s="39" t="s">
        <v>335</v>
      </c>
      <c r="G559" s="38" t="s">
        <v>319</v>
      </c>
      <c r="H559" s="38" t="s">
        <v>241</v>
      </c>
      <c r="I559" s="41" t="n">
        <v>5</v>
      </c>
      <c r="J559" s="38" t="s">
        <v>369</v>
      </c>
      <c r="K559" s="39"/>
      <c r="L559" s="39"/>
      <c r="M559" s="39"/>
      <c r="N559" s="39"/>
      <c r="O559" s="39"/>
      <c r="P559" s="41" t="n">
        <v>30856</v>
      </c>
      <c r="Q559" s="41" t="n">
        <v>0</v>
      </c>
      <c r="R559" s="41" t="n">
        <v>771.4</v>
      </c>
      <c r="S559" s="41" t="n">
        <v>771.4</v>
      </c>
      <c r="T559" s="41" t="n">
        <v>0</v>
      </c>
      <c r="U559" s="41" t="n">
        <f aca="false">K559-P559</f>
        <v>-30856</v>
      </c>
      <c r="V559" s="41" t="n">
        <f aca="false">L559-Q559</f>
        <v>0</v>
      </c>
      <c r="W559" s="41" t="n">
        <f aca="false">M559-R559</f>
        <v>-771.4</v>
      </c>
      <c r="X559" s="41" t="n">
        <f aca="false">N559-S559</f>
        <v>-771.4</v>
      </c>
      <c r="Y559" s="41" t="n">
        <f aca="false">O559-T559</f>
        <v>0</v>
      </c>
      <c r="Z559" s="38" t="s">
        <v>370</v>
      </c>
      <c r="AA559" s="38" t="s">
        <v>241</v>
      </c>
      <c r="AB559" s="38" t="s">
        <v>369</v>
      </c>
      <c r="AC559" s="39" t="s">
        <v>243</v>
      </c>
    </row>
    <row r="560" customFormat="false" ht="15" hidden="false" customHeight="false" outlineLevel="0" collapsed="false">
      <c r="A560" s="38" t="s">
        <v>236</v>
      </c>
      <c r="B560" s="40" t="n">
        <v>43160</v>
      </c>
      <c r="C560" s="40" t="n">
        <v>43160</v>
      </c>
      <c r="D560" s="38" t="s">
        <v>237</v>
      </c>
      <c r="E560" s="39" t="s">
        <v>459</v>
      </c>
      <c r="F560" s="39" t="s">
        <v>460</v>
      </c>
      <c r="G560" s="38" t="s">
        <v>319</v>
      </c>
      <c r="H560" s="38" t="s">
        <v>241</v>
      </c>
      <c r="I560" s="41" t="n">
        <v>5</v>
      </c>
      <c r="J560" s="38" t="s">
        <v>369</v>
      </c>
      <c r="K560" s="39"/>
      <c r="L560" s="39"/>
      <c r="M560" s="39"/>
      <c r="N560" s="39"/>
      <c r="O560" s="39"/>
      <c r="P560" s="41" t="n">
        <v>21560</v>
      </c>
      <c r="Q560" s="41" t="n">
        <v>0</v>
      </c>
      <c r="R560" s="41" t="n">
        <v>539</v>
      </c>
      <c r="S560" s="41" t="n">
        <v>539</v>
      </c>
      <c r="T560" s="41" t="n">
        <v>0</v>
      </c>
      <c r="U560" s="41" t="n">
        <f aca="false">K560-P560</f>
        <v>-21560</v>
      </c>
      <c r="V560" s="41" t="n">
        <f aca="false">L560-Q560</f>
        <v>0</v>
      </c>
      <c r="W560" s="41" t="n">
        <f aca="false">M560-R560</f>
        <v>-539</v>
      </c>
      <c r="X560" s="41" t="n">
        <f aca="false">N560-S560</f>
        <v>-539</v>
      </c>
      <c r="Y560" s="41" t="n">
        <f aca="false">O560-T560</f>
        <v>0</v>
      </c>
      <c r="Z560" s="38" t="s">
        <v>370</v>
      </c>
      <c r="AA560" s="38" t="s">
        <v>241</v>
      </c>
      <c r="AB560" s="38" t="s">
        <v>369</v>
      </c>
      <c r="AC560" s="39" t="s">
        <v>243</v>
      </c>
    </row>
    <row r="561" customFormat="false" ht="15" hidden="false" customHeight="false" outlineLevel="0" collapsed="false">
      <c r="A561" s="38" t="s">
        <v>236</v>
      </c>
      <c r="B561" s="40" t="n">
        <v>43160</v>
      </c>
      <c r="C561" s="40" t="n">
        <v>43160</v>
      </c>
      <c r="D561" s="38" t="s">
        <v>237</v>
      </c>
      <c r="E561" s="39" t="s">
        <v>459</v>
      </c>
      <c r="F561" s="39" t="s">
        <v>460</v>
      </c>
      <c r="G561" s="38" t="s">
        <v>319</v>
      </c>
      <c r="H561" s="38" t="s">
        <v>241</v>
      </c>
      <c r="I561" s="41" t="n">
        <v>18</v>
      </c>
      <c r="J561" s="38" t="s">
        <v>369</v>
      </c>
      <c r="K561" s="39"/>
      <c r="L561" s="39"/>
      <c r="M561" s="39"/>
      <c r="N561" s="39"/>
      <c r="O561" s="39"/>
      <c r="P561" s="41" t="n">
        <v>105069</v>
      </c>
      <c r="Q561" s="41" t="n">
        <v>0</v>
      </c>
      <c r="R561" s="41" t="n">
        <v>9456.21</v>
      </c>
      <c r="S561" s="41" t="n">
        <v>9456.21</v>
      </c>
      <c r="T561" s="41" t="n">
        <v>0</v>
      </c>
      <c r="U561" s="41" t="n">
        <f aca="false">K561-P561</f>
        <v>-105069</v>
      </c>
      <c r="V561" s="41" t="n">
        <f aca="false">L561-Q561</f>
        <v>0</v>
      </c>
      <c r="W561" s="41" t="n">
        <f aca="false">M561-R561</f>
        <v>-9456.21</v>
      </c>
      <c r="X561" s="41" t="n">
        <f aca="false">N561-S561</f>
        <v>-9456.21</v>
      </c>
      <c r="Y561" s="41" t="n">
        <f aca="false">O561-T561</f>
        <v>0</v>
      </c>
      <c r="Z561" s="38" t="s">
        <v>370</v>
      </c>
      <c r="AA561" s="38" t="s">
        <v>241</v>
      </c>
      <c r="AB561" s="38" t="s">
        <v>369</v>
      </c>
      <c r="AC561" s="39" t="s">
        <v>243</v>
      </c>
    </row>
    <row r="562" customFormat="false" ht="15" hidden="false" customHeight="false" outlineLevel="0" collapsed="false">
      <c r="A562" s="38" t="s">
        <v>236</v>
      </c>
      <c r="B562" s="40" t="n">
        <v>43160</v>
      </c>
      <c r="C562" s="40" t="n">
        <v>43160</v>
      </c>
      <c r="D562" s="38" t="s">
        <v>237</v>
      </c>
      <c r="E562" s="39" t="s">
        <v>461</v>
      </c>
      <c r="F562" s="39" t="s">
        <v>391</v>
      </c>
      <c r="G562" s="38" t="s">
        <v>319</v>
      </c>
      <c r="H562" s="38" t="s">
        <v>241</v>
      </c>
      <c r="I562" s="41" t="n">
        <v>18</v>
      </c>
      <c r="J562" s="38" t="s">
        <v>369</v>
      </c>
      <c r="K562" s="39"/>
      <c r="L562" s="39"/>
      <c r="M562" s="39"/>
      <c r="N562" s="39"/>
      <c r="O562" s="39"/>
      <c r="P562" s="41" t="n">
        <v>191835</v>
      </c>
      <c r="Q562" s="41" t="n">
        <v>0</v>
      </c>
      <c r="R562" s="41" t="n">
        <v>17265.15</v>
      </c>
      <c r="S562" s="41" t="n">
        <v>17265.15</v>
      </c>
      <c r="T562" s="41" t="n">
        <v>0</v>
      </c>
      <c r="U562" s="41" t="n">
        <f aca="false">K562-P562</f>
        <v>-191835</v>
      </c>
      <c r="V562" s="41" t="n">
        <f aca="false">L562-Q562</f>
        <v>0</v>
      </c>
      <c r="W562" s="41" t="n">
        <f aca="false">M562-R562</f>
        <v>-17265.15</v>
      </c>
      <c r="X562" s="41" t="n">
        <f aca="false">N562-S562</f>
        <v>-17265.15</v>
      </c>
      <c r="Y562" s="41" t="n">
        <f aca="false">O562-T562</f>
        <v>0</v>
      </c>
      <c r="Z562" s="38" t="s">
        <v>370</v>
      </c>
      <c r="AA562" s="38" t="s">
        <v>241</v>
      </c>
      <c r="AB562" s="38" t="s">
        <v>369</v>
      </c>
      <c r="AC562" s="39" t="s">
        <v>243</v>
      </c>
    </row>
    <row r="563" customFormat="false" ht="15" hidden="false" customHeight="false" outlineLevel="0" collapsed="false">
      <c r="A563" s="38" t="s">
        <v>236</v>
      </c>
      <c r="B563" s="40" t="n">
        <v>43160</v>
      </c>
      <c r="C563" s="40" t="n">
        <v>43160</v>
      </c>
      <c r="D563" s="38" t="s">
        <v>237</v>
      </c>
      <c r="E563" s="39" t="s">
        <v>396</v>
      </c>
      <c r="F563" s="39" t="s">
        <v>397</v>
      </c>
      <c r="G563" s="38" t="s">
        <v>319</v>
      </c>
      <c r="H563" s="38" t="s">
        <v>241</v>
      </c>
      <c r="I563" s="41" t="n">
        <v>12</v>
      </c>
      <c r="J563" s="38" t="s">
        <v>369</v>
      </c>
      <c r="K563" s="39"/>
      <c r="L563" s="39"/>
      <c r="M563" s="39"/>
      <c r="N563" s="39"/>
      <c r="O563" s="39"/>
      <c r="P563" s="41" t="n">
        <v>226800</v>
      </c>
      <c r="Q563" s="41" t="n">
        <v>27216</v>
      </c>
      <c r="R563" s="41" t="n">
        <v>0</v>
      </c>
      <c r="S563" s="41" t="n">
        <v>0</v>
      </c>
      <c r="T563" s="41" t="n">
        <v>0</v>
      </c>
      <c r="U563" s="41" t="n">
        <f aca="false">K563-P563</f>
        <v>-226800</v>
      </c>
      <c r="V563" s="41" t="n">
        <f aca="false">L563-Q563</f>
        <v>-27216</v>
      </c>
      <c r="W563" s="41" t="n">
        <f aca="false">M563-R563</f>
        <v>0</v>
      </c>
      <c r="X563" s="41" t="n">
        <f aca="false">N563-S563</f>
        <v>0</v>
      </c>
      <c r="Y563" s="41" t="n">
        <f aca="false">O563-T563</f>
        <v>0</v>
      </c>
      <c r="Z563" s="38" t="s">
        <v>370</v>
      </c>
      <c r="AA563" s="38" t="s">
        <v>241</v>
      </c>
      <c r="AB563" s="38" t="s">
        <v>369</v>
      </c>
      <c r="AC563" s="39" t="s">
        <v>243</v>
      </c>
    </row>
    <row r="564" customFormat="false" ht="15" hidden="false" customHeight="false" outlineLevel="0" collapsed="false">
      <c r="A564" s="38" t="s">
        <v>236</v>
      </c>
      <c r="B564" s="40" t="n">
        <v>43160</v>
      </c>
      <c r="C564" s="40" t="n">
        <v>43160</v>
      </c>
      <c r="D564" s="38" t="s">
        <v>237</v>
      </c>
      <c r="E564" s="39" t="s">
        <v>398</v>
      </c>
      <c r="F564" s="39" t="s">
        <v>399</v>
      </c>
      <c r="G564" s="38" t="s">
        <v>319</v>
      </c>
      <c r="H564" s="38" t="s">
        <v>241</v>
      </c>
      <c r="I564" s="41" t="n">
        <v>18</v>
      </c>
      <c r="J564" s="38" t="s">
        <v>369</v>
      </c>
      <c r="K564" s="39"/>
      <c r="L564" s="39"/>
      <c r="M564" s="39"/>
      <c r="N564" s="39"/>
      <c r="O564" s="39"/>
      <c r="P564" s="41" t="n">
        <v>194005000</v>
      </c>
      <c r="Q564" s="41" t="n">
        <v>34920900</v>
      </c>
      <c r="R564" s="41" t="n">
        <v>0</v>
      </c>
      <c r="S564" s="41" t="n">
        <v>0</v>
      </c>
      <c r="T564" s="41" t="n">
        <v>0</v>
      </c>
      <c r="U564" s="41" t="n">
        <f aca="false">K564-P564</f>
        <v>-194005000</v>
      </c>
      <c r="V564" s="41" t="n">
        <f aca="false">L564-Q564</f>
        <v>-34920900</v>
      </c>
      <c r="W564" s="41" t="n">
        <f aca="false">M564-R564</f>
        <v>0</v>
      </c>
      <c r="X564" s="41" t="n">
        <f aca="false">N564-S564</f>
        <v>0</v>
      </c>
      <c r="Y564" s="41" t="n">
        <f aca="false">O564-T564</f>
        <v>0</v>
      </c>
      <c r="Z564" s="38" t="s">
        <v>370</v>
      </c>
      <c r="AA564" s="38" t="s">
        <v>241</v>
      </c>
      <c r="AB564" s="38" t="s">
        <v>369</v>
      </c>
      <c r="AC564" s="39" t="s">
        <v>243</v>
      </c>
    </row>
    <row r="565" customFormat="false" ht="15" hidden="false" customHeight="false" outlineLevel="0" collapsed="false">
      <c r="A565" s="38" t="s">
        <v>236</v>
      </c>
      <c r="B565" s="40" t="n">
        <v>43160</v>
      </c>
      <c r="C565" s="40" t="n">
        <v>43160</v>
      </c>
      <c r="D565" s="38" t="s">
        <v>237</v>
      </c>
      <c r="E565" s="39" t="s">
        <v>647</v>
      </c>
      <c r="F565" s="39" t="s">
        <v>405</v>
      </c>
      <c r="G565" s="38" t="s">
        <v>648</v>
      </c>
      <c r="H565" s="38" t="s">
        <v>241</v>
      </c>
      <c r="I565" s="41" t="n">
        <v>18</v>
      </c>
      <c r="J565" s="38" t="s">
        <v>369</v>
      </c>
      <c r="K565" s="39"/>
      <c r="L565" s="39"/>
      <c r="M565" s="39"/>
      <c r="N565" s="39"/>
      <c r="O565" s="39"/>
      <c r="P565" s="41" t="n">
        <v>64994.8</v>
      </c>
      <c r="Q565" s="41" t="n">
        <v>11699.06</v>
      </c>
      <c r="R565" s="41" t="n">
        <v>0</v>
      </c>
      <c r="S565" s="41" t="n">
        <v>0</v>
      </c>
      <c r="T565" s="41" t="n">
        <v>0</v>
      </c>
      <c r="U565" s="41" t="n">
        <f aca="false">K565-P565</f>
        <v>-64994.8</v>
      </c>
      <c r="V565" s="41" t="n">
        <f aca="false">L565-Q565</f>
        <v>-11699.06</v>
      </c>
      <c r="W565" s="41" t="n">
        <f aca="false">M565-R565</f>
        <v>0</v>
      </c>
      <c r="X565" s="41" t="n">
        <f aca="false">N565-S565</f>
        <v>0</v>
      </c>
      <c r="Y565" s="41" t="n">
        <f aca="false">O565-T565</f>
        <v>0</v>
      </c>
      <c r="Z565" s="38" t="s">
        <v>370</v>
      </c>
      <c r="AA565" s="38" t="s">
        <v>241</v>
      </c>
      <c r="AB565" s="38" t="s">
        <v>369</v>
      </c>
      <c r="AC565" s="39" t="s">
        <v>243</v>
      </c>
    </row>
    <row r="566" customFormat="false" ht="15" hidden="false" customHeight="false" outlineLevel="0" collapsed="false">
      <c r="A566" s="38" t="s">
        <v>236</v>
      </c>
      <c r="B566" s="40" t="n">
        <v>43160</v>
      </c>
      <c r="C566" s="40" t="n">
        <v>43160</v>
      </c>
      <c r="D566" s="38" t="s">
        <v>237</v>
      </c>
      <c r="E566" s="39" t="s">
        <v>649</v>
      </c>
      <c r="F566" s="39" t="s">
        <v>650</v>
      </c>
      <c r="G566" s="38" t="s">
        <v>319</v>
      </c>
      <c r="H566" s="38" t="s">
        <v>241</v>
      </c>
      <c r="I566" s="41" t="n">
        <v>18</v>
      </c>
      <c r="J566" s="38" t="s">
        <v>369</v>
      </c>
      <c r="K566" s="39"/>
      <c r="L566" s="39"/>
      <c r="M566" s="39"/>
      <c r="N566" s="39"/>
      <c r="O566" s="39"/>
      <c r="P566" s="41" t="n">
        <v>27825</v>
      </c>
      <c r="Q566" s="41" t="n">
        <v>5008.5</v>
      </c>
      <c r="R566" s="41" t="n">
        <v>0</v>
      </c>
      <c r="S566" s="41" t="n">
        <v>0</v>
      </c>
      <c r="T566" s="41" t="n">
        <v>0</v>
      </c>
      <c r="U566" s="41" t="n">
        <f aca="false">K566-P566</f>
        <v>-27825</v>
      </c>
      <c r="V566" s="41" t="n">
        <f aca="false">L566-Q566</f>
        <v>-5008.5</v>
      </c>
      <c r="W566" s="41" t="n">
        <f aca="false">M566-R566</f>
        <v>0</v>
      </c>
      <c r="X566" s="41" t="n">
        <f aca="false">N566-S566</f>
        <v>0</v>
      </c>
      <c r="Y566" s="41" t="n">
        <f aca="false">O566-T566</f>
        <v>0</v>
      </c>
      <c r="Z566" s="38" t="s">
        <v>370</v>
      </c>
      <c r="AA566" s="38" t="s">
        <v>241</v>
      </c>
      <c r="AB566" s="38" t="s">
        <v>369</v>
      </c>
      <c r="AC566" s="39" t="s">
        <v>243</v>
      </c>
    </row>
    <row r="567" customFormat="false" ht="15" hidden="false" customHeight="false" outlineLevel="0" collapsed="false">
      <c r="A567" s="38" t="s">
        <v>236</v>
      </c>
      <c r="B567" s="40" t="n">
        <v>43160</v>
      </c>
      <c r="C567" s="40" t="n">
        <v>43160</v>
      </c>
      <c r="D567" s="38" t="s">
        <v>237</v>
      </c>
      <c r="E567" s="39" t="s">
        <v>651</v>
      </c>
      <c r="F567" s="39" t="s">
        <v>652</v>
      </c>
      <c r="G567" s="38" t="s">
        <v>319</v>
      </c>
      <c r="H567" s="38" t="s">
        <v>241</v>
      </c>
      <c r="I567" s="41" t="n">
        <v>18</v>
      </c>
      <c r="J567" s="38" t="s">
        <v>369</v>
      </c>
      <c r="K567" s="39"/>
      <c r="L567" s="39"/>
      <c r="M567" s="39"/>
      <c r="N567" s="39"/>
      <c r="O567" s="39"/>
      <c r="P567" s="41" t="n">
        <v>600</v>
      </c>
      <c r="Q567" s="41" t="n">
        <v>108</v>
      </c>
      <c r="R567" s="41" t="n">
        <v>0</v>
      </c>
      <c r="S567" s="41" t="n">
        <v>0</v>
      </c>
      <c r="T567" s="41" t="n">
        <v>0</v>
      </c>
      <c r="U567" s="41" t="n">
        <f aca="false">K567-P567</f>
        <v>-600</v>
      </c>
      <c r="V567" s="41" t="n">
        <f aca="false">L567-Q567</f>
        <v>-108</v>
      </c>
      <c r="W567" s="41" t="n">
        <f aca="false">M567-R567</f>
        <v>0</v>
      </c>
      <c r="X567" s="41" t="n">
        <f aca="false">N567-S567</f>
        <v>0</v>
      </c>
      <c r="Y567" s="41" t="n">
        <f aca="false">O567-T567</f>
        <v>0</v>
      </c>
      <c r="Z567" s="38" t="s">
        <v>370</v>
      </c>
      <c r="AA567" s="38" t="s">
        <v>241</v>
      </c>
      <c r="AB567" s="38" t="s">
        <v>369</v>
      </c>
      <c r="AC567" s="39" t="s">
        <v>243</v>
      </c>
    </row>
    <row r="568" customFormat="false" ht="15" hidden="false" customHeight="false" outlineLevel="0" collapsed="false">
      <c r="A568" s="38" t="s">
        <v>236</v>
      </c>
      <c r="B568" s="40" t="n">
        <v>43160</v>
      </c>
      <c r="C568" s="40" t="n">
        <v>43160</v>
      </c>
      <c r="D568" s="38" t="s">
        <v>237</v>
      </c>
      <c r="E568" s="39" t="s">
        <v>651</v>
      </c>
      <c r="F568" s="39" t="s">
        <v>652</v>
      </c>
      <c r="G568" s="38" t="s">
        <v>319</v>
      </c>
      <c r="H568" s="38" t="s">
        <v>241</v>
      </c>
      <c r="I568" s="41" t="n">
        <v>28</v>
      </c>
      <c r="J568" s="38" t="s">
        <v>369</v>
      </c>
      <c r="K568" s="39"/>
      <c r="L568" s="39"/>
      <c r="M568" s="39"/>
      <c r="N568" s="39"/>
      <c r="O568" s="39"/>
      <c r="P568" s="41" t="n">
        <v>8000</v>
      </c>
      <c r="Q568" s="41" t="n">
        <v>2240</v>
      </c>
      <c r="R568" s="41" t="n">
        <v>0</v>
      </c>
      <c r="S568" s="41" t="n">
        <v>0</v>
      </c>
      <c r="T568" s="41" t="n">
        <v>0</v>
      </c>
      <c r="U568" s="41" t="n">
        <f aca="false">K568-P568</f>
        <v>-8000</v>
      </c>
      <c r="V568" s="41" t="n">
        <f aca="false">L568-Q568</f>
        <v>-2240</v>
      </c>
      <c r="W568" s="41" t="n">
        <f aca="false">M568-R568</f>
        <v>0</v>
      </c>
      <c r="X568" s="41" t="n">
        <f aca="false">N568-S568</f>
        <v>0</v>
      </c>
      <c r="Y568" s="41" t="n">
        <f aca="false">O568-T568</f>
        <v>0</v>
      </c>
      <c r="Z568" s="38" t="s">
        <v>370</v>
      </c>
      <c r="AA568" s="38" t="s">
        <v>241</v>
      </c>
      <c r="AB568" s="38" t="s">
        <v>369</v>
      </c>
      <c r="AC568" s="39" t="s">
        <v>243</v>
      </c>
    </row>
    <row r="569" customFormat="false" ht="15" hidden="false" customHeight="false" outlineLevel="0" collapsed="false">
      <c r="A569" s="38" t="s">
        <v>236</v>
      </c>
      <c r="B569" s="40" t="n">
        <v>43160</v>
      </c>
      <c r="C569" s="40" t="n">
        <v>43160</v>
      </c>
      <c r="D569" s="38" t="s">
        <v>237</v>
      </c>
      <c r="E569" s="39" t="s">
        <v>524</v>
      </c>
      <c r="F569" s="39" t="s">
        <v>525</v>
      </c>
      <c r="G569" s="38" t="s">
        <v>319</v>
      </c>
      <c r="H569" s="38" t="s">
        <v>241</v>
      </c>
      <c r="I569" s="41" t="n">
        <v>18</v>
      </c>
      <c r="J569" s="38" t="s">
        <v>369</v>
      </c>
      <c r="K569" s="39"/>
      <c r="L569" s="39"/>
      <c r="M569" s="39"/>
      <c r="N569" s="39"/>
      <c r="O569" s="39"/>
      <c r="P569" s="41" t="n">
        <v>118450</v>
      </c>
      <c r="Q569" s="41" t="n">
        <v>21321</v>
      </c>
      <c r="R569" s="41" t="n">
        <v>0</v>
      </c>
      <c r="S569" s="41" t="n">
        <v>0</v>
      </c>
      <c r="T569" s="41" t="n">
        <v>0</v>
      </c>
      <c r="U569" s="41" t="n">
        <f aca="false">K569-P569</f>
        <v>-118450</v>
      </c>
      <c r="V569" s="41" t="n">
        <f aca="false">L569-Q569</f>
        <v>-21321</v>
      </c>
      <c r="W569" s="41" t="n">
        <f aca="false">M569-R569</f>
        <v>0</v>
      </c>
      <c r="X569" s="41" t="n">
        <f aca="false">N569-S569</f>
        <v>0</v>
      </c>
      <c r="Y569" s="41" t="n">
        <f aca="false">O569-T569</f>
        <v>0</v>
      </c>
      <c r="Z569" s="38" t="s">
        <v>370</v>
      </c>
      <c r="AA569" s="38" t="s">
        <v>241</v>
      </c>
      <c r="AB569" s="38" t="s">
        <v>369</v>
      </c>
      <c r="AC569" s="39" t="s">
        <v>243</v>
      </c>
    </row>
    <row r="570" customFormat="false" ht="15" hidden="false" customHeight="false" outlineLevel="0" collapsed="false">
      <c r="A570" s="38" t="s">
        <v>236</v>
      </c>
      <c r="B570" s="40" t="n">
        <v>43160</v>
      </c>
      <c r="C570" s="40" t="n">
        <v>43160</v>
      </c>
      <c r="D570" s="38" t="s">
        <v>237</v>
      </c>
      <c r="E570" s="39" t="s">
        <v>404</v>
      </c>
      <c r="F570" s="39" t="s">
        <v>405</v>
      </c>
      <c r="G570" s="38" t="s">
        <v>319</v>
      </c>
      <c r="H570" s="38" t="s">
        <v>241</v>
      </c>
      <c r="I570" s="41" t="n">
        <v>18</v>
      </c>
      <c r="J570" s="38" t="s">
        <v>369</v>
      </c>
      <c r="K570" s="39"/>
      <c r="L570" s="39"/>
      <c r="M570" s="39"/>
      <c r="N570" s="39"/>
      <c r="O570" s="39"/>
      <c r="P570" s="41" t="n">
        <v>2398058.52</v>
      </c>
      <c r="Q570" s="41" t="n">
        <v>431650.53</v>
      </c>
      <c r="R570" s="41" t="n">
        <v>0</v>
      </c>
      <c r="S570" s="41" t="n">
        <v>0</v>
      </c>
      <c r="T570" s="41" t="n">
        <v>0</v>
      </c>
      <c r="U570" s="41" t="n">
        <f aca="false">K570-P570</f>
        <v>-2398058.52</v>
      </c>
      <c r="V570" s="41" t="n">
        <f aca="false">L570-Q570</f>
        <v>-431650.53</v>
      </c>
      <c r="W570" s="41" t="n">
        <f aca="false">M570-R570</f>
        <v>0</v>
      </c>
      <c r="X570" s="41" t="n">
        <f aca="false">N570-S570</f>
        <v>0</v>
      </c>
      <c r="Y570" s="41" t="n">
        <f aca="false">O570-T570</f>
        <v>0</v>
      </c>
      <c r="Z570" s="38" t="s">
        <v>370</v>
      </c>
      <c r="AA570" s="38" t="s">
        <v>241</v>
      </c>
      <c r="AB570" s="38" t="s">
        <v>369</v>
      </c>
      <c r="AC570" s="39" t="s">
        <v>243</v>
      </c>
    </row>
    <row r="571" customFormat="false" ht="15" hidden="false" customHeight="false" outlineLevel="0" collapsed="false">
      <c r="A571" s="38" t="s">
        <v>236</v>
      </c>
      <c r="B571" s="40" t="n">
        <v>43160</v>
      </c>
      <c r="C571" s="40" t="n">
        <v>43160</v>
      </c>
      <c r="D571" s="38" t="s">
        <v>237</v>
      </c>
      <c r="E571" s="39" t="s">
        <v>463</v>
      </c>
      <c r="F571" s="39" t="s">
        <v>464</v>
      </c>
      <c r="G571" s="38" t="s">
        <v>319</v>
      </c>
      <c r="H571" s="38" t="s">
        <v>241</v>
      </c>
      <c r="I571" s="41" t="n">
        <v>18</v>
      </c>
      <c r="J571" s="38" t="s">
        <v>369</v>
      </c>
      <c r="K571" s="39"/>
      <c r="L571" s="39"/>
      <c r="M571" s="39"/>
      <c r="N571" s="39"/>
      <c r="O571" s="39"/>
      <c r="P571" s="41" t="n">
        <v>270739.96</v>
      </c>
      <c r="Q571" s="41" t="n">
        <v>48733.19</v>
      </c>
      <c r="R571" s="41" t="n">
        <v>0</v>
      </c>
      <c r="S571" s="41" t="n">
        <v>0</v>
      </c>
      <c r="T571" s="41" t="n">
        <v>0</v>
      </c>
      <c r="U571" s="41" t="n">
        <f aca="false">K571-P571</f>
        <v>-270739.96</v>
      </c>
      <c r="V571" s="41" t="n">
        <f aca="false">L571-Q571</f>
        <v>-48733.19</v>
      </c>
      <c r="W571" s="41" t="n">
        <f aca="false">M571-R571</f>
        <v>0</v>
      </c>
      <c r="X571" s="41" t="n">
        <f aca="false">N571-S571</f>
        <v>0</v>
      </c>
      <c r="Y571" s="41" t="n">
        <f aca="false">O571-T571</f>
        <v>0</v>
      </c>
      <c r="Z571" s="38" t="s">
        <v>370</v>
      </c>
      <c r="AA571" s="38" t="s">
        <v>241</v>
      </c>
      <c r="AB571" s="38" t="s">
        <v>369</v>
      </c>
      <c r="AC571" s="39" t="s">
        <v>243</v>
      </c>
    </row>
    <row r="572" customFormat="false" ht="15" hidden="false" customHeight="false" outlineLevel="0" collapsed="false">
      <c r="A572" s="38" t="s">
        <v>236</v>
      </c>
      <c r="B572" s="40" t="n">
        <v>43160</v>
      </c>
      <c r="C572" s="40" t="n">
        <v>43160</v>
      </c>
      <c r="D572" s="38" t="s">
        <v>237</v>
      </c>
      <c r="E572" s="39" t="s">
        <v>527</v>
      </c>
      <c r="F572" s="39" t="s">
        <v>446</v>
      </c>
      <c r="G572" s="38" t="s">
        <v>319</v>
      </c>
      <c r="H572" s="38" t="s">
        <v>241</v>
      </c>
      <c r="I572" s="41" t="n">
        <v>18</v>
      </c>
      <c r="J572" s="38" t="s">
        <v>369</v>
      </c>
      <c r="K572" s="39"/>
      <c r="L572" s="39"/>
      <c r="M572" s="39"/>
      <c r="N572" s="39"/>
      <c r="O572" s="39"/>
      <c r="P572" s="41" t="n">
        <v>7200</v>
      </c>
      <c r="Q572" s="41" t="n">
        <v>1296</v>
      </c>
      <c r="R572" s="41" t="n">
        <v>0</v>
      </c>
      <c r="S572" s="41" t="n">
        <v>0</v>
      </c>
      <c r="T572" s="41" t="n">
        <v>0</v>
      </c>
      <c r="U572" s="41" t="n">
        <f aca="false">K572-P572</f>
        <v>-7200</v>
      </c>
      <c r="V572" s="41" t="n">
        <f aca="false">L572-Q572</f>
        <v>-1296</v>
      </c>
      <c r="W572" s="41" t="n">
        <f aca="false">M572-R572</f>
        <v>0</v>
      </c>
      <c r="X572" s="41" t="n">
        <f aca="false">N572-S572</f>
        <v>0</v>
      </c>
      <c r="Y572" s="41" t="n">
        <f aca="false">O572-T572</f>
        <v>0</v>
      </c>
      <c r="Z572" s="38" t="s">
        <v>370</v>
      </c>
      <c r="AA572" s="38" t="s">
        <v>241</v>
      </c>
      <c r="AB572" s="38" t="s">
        <v>369</v>
      </c>
      <c r="AC572" s="39" t="s">
        <v>243</v>
      </c>
    </row>
    <row r="573" customFormat="false" ht="15" hidden="false" customHeight="false" outlineLevel="0" collapsed="false">
      <c r="A573" s="38" t="s">
        <v>236</v>
      </c>
      <c r="B573" s="40" t="n">
        <v>43160</v>
      </c>
      <c r="C573" s="40" t="n">
        <v>43160</v>
      </c>
      <c r="D573" s="38" t="s">
        <v>237</v>
      </c>
      <c r="E573" s="39" t="s">
        <v>653</v>
      </c>
      <c r="F573" s="39" t="s">
        <v>654</v>
      </c>
      <c r="G573" s="38" t="s">
        <v>319</v>
      </c>
      <c r="H573" s="38" t="s">
        <v>241</v>
      </c>
      <c r="I573" s="41" t="n">
        <v>28</v>
      </c>
      <c r="J573" s="38" t="s">
        <v>369</v>
      </c>
      <c r="K573" s="39"/>
      <c r="L573" s="39"/>
      <c r="M573" s="39"/>
      <c r="N573" s="39"/>
      <c r="O573" s="39"/>
      <c r="P573" s="41" t="n">
        <v>16150</v>
      </c>
      <c r="Q573" s="41" t="n">
        <v>4522</v>
      </c>
      <c r="R573" s="41" t="n">
        <v>0</v>
      </c>
      <c r="S573" s="41" t="n">
        <v>0</v>
      </c>
      <c r="T573" s="41" t="n">
        <v>0</v>
      </c>
      <c r="U573" s="41" t="n">
        <f aca="false">K573-P573</f>
        <v>-16150</v>
      </c>
      <c r="V573" s="41" t="n">
        <f aca="false">L573-Q573</f>
        <v>-4522</v>
      </c>
      <c r="W573" s="41" t="n">
        <f aca="false">M573-R573</f>
        <v>0</v>
      </c>
      <c r="X573" s="41" t="n">
        <f aca="false">N573-S573</f>
        <v>0</v>
      </c>
      <c r="Y573" s="41" t="n">
        <f aca="false">O573-T573</f>
        <v>0</v>
      </c>
      <c r="Z573" s="38" t="s">
        <v>370</v>
      </c>
      <c r="AA573" s="38" t="s">
        <v>241</v>
      </c>
      <c r="AB573" s="38" t="s">
        <v>369</v>
      </c>
      <c r="AC573" s="39" t="s">
        <v>243</v>
      </c>
    </row>
    <row r="574" customFormat="false" ht="15" hidden="false" customHeight="false" outlineLevel="0" collapsed="false">
      <c r="A574" s="38" t="s">
        <v>236</v>
      </c>
      <c r="B574" s="40" t="n">
        <v>43160</v>
      </c>
      <c r="C574" s="40" t="n">
        <v>43160</v>
      </c>
      <c r="D574" s="38" t="s">
        <v>237</v>
      </c>
      <c r="E574" s="39" t="s">
        <v>655</v>
      </c>
      <c r="F574" s="39" t="s">
        <v>379</v>
      </c>
      <c r="G574" s="38" t="s">
        <v>319</v>
      </c>
      <c r="H574" s="38" t="s">
        <v>241</v>
      </c>
      <c r="I574" s="41" t="n">
        <v>18</v>
      </c>
      <c r="J574" s="38" t="s">
        <v>369</v>
      </c>
      <c r="K574" s="39"/>
      <c r="L574" s="39"/>
      <c r="M574" s="39"/>
      <c r="N574" s="39"/>
      <c r="O574" s="39"/>
      <c r="P574" s="41" t="n">
        <v>4200</v>
      </c>
      <c r="Q574" s="41" t="n">
        <v>756</v>
      </c>
      <c r="R574" s="41" t="n">
        <v>0</v>
      </c>
      <c r="S574" s="41" t="n">
        <v>0</v>
      </c>
      <c r="T574" s="41" t="n">
        <v>0</v>
      </c>
      <c r="U574" s="41" t="n">
        <f aca="false">K574-P574</f>
        <v>-4200</v>
      </c>
      <c r="V574" s="41" t="n">
        <f aca="false">L574-Q574</f>
        <v>-756</v>
      </c>
      <c r="W574" s="41" t="n">
        <f aca="false">M574-R574</f>
        <v>0</v>
      </c>
      <c r="X574" s="41" t="n">
        <f aca="false">N574-S574</f>
        <v>0</v>
      </c>
      <c r="Y574" s="41" t="n">
        <f aca="false">O574-T574</f>
        <v>0</v>
      </c>
      <c r="Z574" s="38" t="s">
        <v>370</v>
      </c>
      <c r="AA574" s="38" t="s">
        <v>241</v>
      </c>
      <c r="AB574" s="38" t="s">
        <v>369</v>
      </c>
      <c r="AC574" s="39" t="s">
        <v>243</v>
      </c>
    </row>
    <row r="575" customFormat="false" ht="15" hidden="false" customHeight="false" outlineLevel="0" collapsed="false">
      <c r="A575" s="38" t="s">
        <v>236</v>
      </c>
      <c r="B575" s="40" t="n">
        <v>43160</v>
      </c>
      <c r="C575" s="40" t="n">
        <v>43160</v>
      </c>
      <c r="D575" s="38" t="s">
        <v>237</v>
      </c>
      <c r="E575" s="39" t="s">
        <v>656</v>
      </c>
      <c r="F575" s="39" t="s">
        <v>433</v>
      </c>
      <c r="G575" s="38" t="s">
        <v>319</v>
      </c>
      <c r="H575" s="38" t="s">
        <v>241</v>
      </c>
      <c r="I575" s="41" t="n">
        <v>18</v>
      </c>
      <c r="J575" s="38" t="s">
        <v>369</v>
      </c>
      <c r="K575" s="39"/>
      <c r="L575" s="39"/>
      <c r="M575" s="39"/>
      <c r="N575" s="39"/>
      <c r="O575" s="39"/>
      <c r="P575" s="41" t="n">
        <v>7600</v>
      </c>
      <c r="Q575" s="41" t="n">
        <v>1368</v>
      </c>
      <c r="R575" s="41" t="n">
        <v>0</v>
      </c>
      <c r="S575" s="41" t="n">
        <v>0</v>
      </c>
      <c r="T575" s="41" t="n">
        <v>0</v>
      </c>
      <c r="U575" s="41" t="n">
        <f aca="false">K575-P575</f>
        <v>-7600</v>
      </c>
      <c r="V575" s="41" t="n">
        <f aca="false">L575-Q575</f>
        <v>-1368</v>
      </c>
      <c r="W575" s="41" t="n">
        <f aca="false">M575-R575</f>
        <v>0</v>
      </c>
      <c r="X575" s="41" t="n">
        <f aca="false">N575-S575</f>
        <v>0</v>
      </c>
      <c r="Y575" s="41" t="n">
        <f aca="false">O575-T575</f>
        <v>0</v>
      </c>
      <c r="Z575" s="38" t="s">
        <v>370</v>
      </c>
      <c r="AA575" s="38" t="s">
        <v>241</v>
      </c>
      <c r="AB575" s="38" t="s">
        <v>369</v>
      </c>
      <c r="AC575" s="39" t="s">
        <v>243</v>
      </c>
    </row>
    <row r="576" customFormat="false" ht="15" hidden="false" customHeight="false" outlineLevel="0" collapsed="false">
      <c r="A576" s="38" t="s">
        <v>236</v>
      </c>
      <c r="B576" s="40" t="n">
        <v>43160</v>
      </c>
      <c r="C576" s="40" t="n">
        <v>43160</v>
      </c>
      <c r="D576" s="38" t="s">
        <v>237</v>
      </c>
      <c r="E576" s="39" t="s">
        <v>623</v>
      </c>
      <c r="F576" s="39" t="s">
        <v>361</v>
      </c>
      <c r="G576" s="38" t="s">
        <v>319</v>
      </c>
      <c r="H576" s="38" t="s">
        <v>241</v>
      </c>
      <c r="I576" s="41" t="n">
        <v>18</v>
      </c>
      <c r="J576" s="38" t="s">
        <v>369</v>
      </c>
      <c r="K576" s="39"/>
      <c r="L576" s="39"/>
      <c r="M576" s="39"/>
      <c r="N576" s="39"/>
      <c r="O576" s="39"/>
      <c r="P576" s="41" t="n">
        <v>134800</v>
      </c>
      <c r="Q576" s="41" t="n">
        <v>24264</v>
      </c>
      <c r="R576" s="41" t="n">
        <v>0</v>
      </c>
      <c r="S576" s="41" t="n">
        <v>0</v>
      </c>
      <c r="T576" s="41" t="n">
        <v>0</v>
      </c>
      <c r="U576" s="41" t="n">
        <f aca="false">K576-P576</f>
        <v>-134800</v>
      </c>
      <c r="V576" s="41" t="n">
        <f aca="false">L576-Q576</f>
        <v>-24264</v>
      </c>
      <c r="W576" s="41" t="n">
        <f aca="false">M576-R576</f>
        <v>0</v>
      </c>
      <c r="X576" s="41" t="n">
        <f aca="false">N576-S576</f>
        <v>0</v>
      </c>
      <c r="Y576" s="41" t="n">
        <f aca="false">O576-T576</f>
        <v>0</v>
      </c>
      <c r="Z576" s="38" t="s">
        <v>370</v>
      </c>
      <c r="AA576" s="38" t="s">
        <v>241</v>
      </c>
      <c r="AB576" s="38" t="s">
        <v>369</v>
      </c>
      <c r="AC576" s="39" t="s">
        <v>243</v>
      </c>
    </row>
    <row r="577" customFormat="false" ht="15" hidden="false" customHeight="false" outlineLevel="0" collapsed="false">
      <c r="A577" s="38" t="s">
        <v>236</v>
      </c>
      <c r="B577" s="40" t="n">
        <v>43160</v>
      </c>
      <c r="C577" s="40" t="n">
        <v>43160</v>
      </c>
      <c r="D577" s="38" t="s">
        <v>237</v>
      </c>
      <c r="E577" s="39" t="s">
        <v>572</v>
      </c>
      <c r="F577" s="39" t="s">
        <v>573</v>
      </c>
      <c r="G577" s="38" t="s">
        <v>319</v>
      </c>
      <c r="H577" s="38" t="s">
        <v>241</v>
      </c>
      <c r="I577" s="41" t="n">
        <v>5</v>
      </c>
      <c r="J577" s="38" t="s">
        <v>369</v>
      </c>
      <c r="K577" s="39"/>
      <c r="L577" s="39"/>
      <c r="M577" s="39"/>
      <c r="N577" s="39"/>
      <c r="O577" s="39"/>
      <c r="P577" s="41" t="n">
        <v>262500</v>
      </c>
      <c r="Q577" s="41" t="n">
        <v>13125</v>
      </c>
      <c r="R577" s="41" t="n">
        <v>0</v>
      </c>
      <c r="S577" s="41" t="n">
        <v>0</v>
      </c>
      <c r="T577" s="41" t="n">
        <v>0</v>
      </c>
      <c r="U577" s="41" t="n">
        <f aca="false">K577-P577</f>
        <v>-262500</v>
      </c>
      <c r="V577" s="41" t="n">
        <f aca="false">L577-Q577</f>
        <v>-13125</v>
      </c>
      <c r="W577" s="41" t="n">
        <f aca="false">M577-R577</f>
        <v>0</v>
      </c>
      <c r="X577" s="41" t="n">
        <f aca="false">N577-S577</f>
        <v>0</v>
      </c>
      <c r="Y577" s="41" t="n">
        <f aca="false">O577-T577</f>
        <v>0</v>
      </c>
      <c r="Z577" s="38" t="s">
        <v>370</v>
      </c>
      <c r="AA577" s="38" t="s">
        <v>241</v>
      </c>
      <c r="AB577" s="38" t="s">
        <v>369</v>
      </c>
      <c r="AC577" s="39" t="s">
        <v>243</v>
      </c>
    </row>
    <row r="578" customFormat="false" ht="15" hidden="false" customHeight="false" outlineLevel="0" collapsed="false">
      <c r="A578" s="38" t="s">
        <v>236</v>
      </c>
      <c r="B578" s="40" t="n">
        <v>43160</v>
      </c>
      <c r="C578" s="40" t="n">
        <v>43160</v>
      </c>
      <c r="D578" s="38" t="s">
        <v>237</v>
      </c>
      <c r="E578" s="39" t="s">
        <v>657</v>
      </c>
      <c r="F578" s="39" t="s">
        <v>405</v>
      </c>
      <c r="G578" s="38" t="s">
        <v>319</v>
      </c>
      <c r="H578" s="38" t="s">
        <v>241</v>
      </c>
      <c r="I578" s="41" t="n">
        <v>18</v>
      </c>
      <c r="J578" s="38" t="s">
        <v>369</v>
      </c>
      <c r="K578" s="39"/>
      <c r="L578" s="39"/>
      <c r="M578" s="39"/>
      <c r="N578" s="39"/>
      <c r="O578" s="39"/>
      <c r="P578" s="41" t="n">
        <v>34344000</v>
      </c>
      <c r="Q578" s="41" t="n">
        <v>6181920</v>
      </c>
      <c r="R578" s="41" t="n">
        <v>0</v>
      </c>
      <c r="S578" s="41" t="n">
        <v>0</v>
      </c>
      <c r="T578" s="41" t="n">
        <v>0</v>
      </c>
      <c r="U578" s="41" t="n">
        <f aca="false">K578-P578</f>
        <v>-34344000</v>
      </c>
      <c r="V578" s="41" t="n">
        <f aca="false">L578-Q578</f>
        <v>-6181920</v>
      </c>
      <c r="W578" s="41" t="n">
        <f aca="false">M578-R578</f>
        <v>0</v>
      </c>
      <c r="X578" s="41" t="n">
        <f aca="false">N578-S578</f>
        <v>0</v>
      </c>
      <c r="Y578" s="41" t="n">
        <f aca="false">O578-T578</f>
        <v>0</v>
      </c>
      <c r="Z578" s="38" t="s">
        <v>370</v>
      </c>
      <c r="AA578" s="38" t="s">
        <v>241</v>
      </c>
      <c r="AB578" s="38" t="s">
        <v>369</v>
      </c>
      <c r="AC578" s="39" t="s">
        <v>243</v>
      </c>
    </row>
    <row r="579" customFormat="false" ht="15" hidden="false" customHeight="false" outlineLevel="0" collapsed="false">
      <c r="A579" s="38" t="s">
        <v>236</v>
      </c>
      <c r="B579" s="40" t="n">
        <v>43160</v>
      </c>
      <c r="C579" s="40" t="n">
        <v>43160</v>
      </c>
      <c r="D579" s="38" t="s">
        <v>237</v>
      </c>
      <c r="E579" s="39" t="s">
        <v>548</v>
      </c>
      <c r="F579" s="39" t="s">
        <v>501</v>
      </c>
      <c r="G579" s="38" t="s">
        <v>319</v>
      </c>
      <c r="H579" s="38" t="s">
        <v>241</v>
      </c>
      <c r="I579" s="41" t="n">
        <v>18</v>
      </c>
      <c r="J579" s="38" t="s">
        <v>369</v>
      </c>
      <c r="K579" s="39"/>
      <c r="L579" s="39"/>
      <c r="M579" s="39"/>
      <c r="N579" s="39"/>
      <c r="O579" s="39"/>
      <c r="P579" s="41" t="n">
        <v>663224</v>
      </c>
      <c r="Q579" s="41" t="n">
        <v>119380.32</v>
      </c>
      <c r="R579" s="41" t="n">
        <v>0</v>
      </c>
      <c r="S579" s="41" t="n">
        <v>0</v>
      </c>
      <c r="T579" s="41" t="n">
        <v>0</v>
      </c>
      <c r="U579" s="41" t="n">
        <f aca="false">K579-P579</f>
        <v>-663224</v>
      </c>
      <c r="V579" s="41" t="n">
        <f aca="false">L579-Q579</f>
        <v>-119380.32</v>
      </c>
      <c r="W579" s="41" t="n">
        <f aca="false">M579-R579</f>
        <v>0</v>
      </c>
      <c r="X579" s="41" t="n">
        <f aca="false">N579-S579</f>
        <v>0</v>
      </c>
      <c r="Y579" s="41" t="n">
        <f aca="false">O579-T579</f>
        <v>0</v>
      </c>
      <c r="Z579" s="38" t="s">
        <v>370</v>
      </c>
      <c r="AA579" s="38" t="s">
        <v>241</v>
      </c>
      <c r="AB579" s="38" t="s">
        <v>369</v>
      </c>
      <c r="AC579" s="39" t="s">
        <v>243</v>
      </c>
    </row>
    <row r="580" customFormat="false" ht="15" hidden="false" customHeight="false" outlineLevel="0" collapsed="false">
      <c r="A580" s="38" t="s">
        <v>236</v>
      </c>
      <c r="B580" s="40" t="n">
        <v>43160</v>
      </c>
      <c r="C580" s="40" t="n">
        <v>43160</v>
      </c>
      <c r="D580" s="38" t="s">
        <v>237</v>
      </c>
      <c r="E580" s="39" t="s">
        <v>658</v>
      </c>
      <c r="F580" s="39" t="s">
        <v>659</v>
      </c>
      <c r="G580" s="38" t="s">
        <v>319</v>
      </c>
      <c r="H580" s="38" t="s">
        <v>241</v>
      </c>
      <c r="I580" s="41" t="n">
        <v>18</v>
      </c>
      <c r="J580" s="38" t="s">
        <v>369</v>
      </c>
      <c r="K580" s="39"/>
      <c r="L580" s="39"/>
      <c r="M580" s="39"/>
      <c r="N580" s="39"/>
      <c r="O580" s="39"/>
      <c r="P580" s="41" t="n">
        <v>36350</v>
      </c>
      <c r="Q580" s="41" t="n">
        <v>6543</v>
      </c>
      <c r="R580" s="41" t="n">
        <v>0</v>
      </c>
      <c r="S580" s="41" t="n">
        <v>0</v>
      </c>
      <c r="T580" s="41" t="n">
        <v>0</v>
      </c>
      <c r="U580" s="41" t="n">
        <f aca="false">K580-P580</f>
        <v>-36350</v>
      </c>
      <c r="V580" s="41" t="n">
        <f aca="false">L580-Q580</f>
        <v>-6543</v>
      </c>
      <c r="W580" s="41" t="n">
        <f aca="false">M580-R580</f>
        <v>0</v>
      </c>
      <c r="X580" s="41" t="n">
        <f aca="false">N580-S580</f>
        <v>0</v>
      </c>
      <c r="Y580" s="41" t="n">
        <f aca="false">O580-T580</f>
        <v>0</v>
      </c>
      <c r="Z580" s="38" t="s">
        <v>370</v>
      </c>
      <c r="AA580" s="38" t="s">
        <v>241</v>
      </c>
      <c r="AB580" s="38" t="s">
        <v>369</v>
      </c>
      <c r="AC580" s="39" t="s">
        <v>243</v>
      </c>
    </row>
    <row r="581" customFormat="false" ht="15" hidden="false" customHeight="false" outlineLevel="0" collapsed="false">
      <c r="A581" s="38" t="s">
        <v>236</v>
      </c>
      <c r="B581" s="40" t="n">
        <v>43160</v>
      </c>
      <c r="C581" s="40" t="n">
        <v>43160</v>
      </c>
      <c r="D581" s="38" t="s">
        <v>237</v>
      </c>
      <c r="E581" s="39" t="s">
        <v>417</v>
      </c>
      <c r="F581" s="39" t="s">
        <v>418</v>
      </c>
      <c r="G581" s="38" t="s">
        <v>319</v>
      </c>
      <c r="H581" s="38" t="s">
        <v>241</v>
      </c>
      <c r="I581" s="41" t="n">
        <v>18</v>
      </c>
      <c r="J581" s="38" t="s">
        <v>369</v>
      </c>
      <c r="K581" s="39"/>
      <c r="L581" s="39"/>
      <c r="M581" s="39"/>
      <c r="N581" s="39"/>
      <c r="O581" s="39"/>
      <c r="P581" s="41" t="n">
        <v>3341250</v>
      </c>
      <c r="Q581" s="41" t="n">
        <v>601425</v>
      </c>
      <c r="R581" s="41" t="n">
        <v>0</v>
      </c>
      <c r="S581" s="41" t="n">
        <v>0</v>
      </c>
      <c r="T581" s="41" t="n">
        <v>0</v>
      </c>
      <c r="U581" s="41" t="n">
        <f aca="false">K581-P581</f>
        <v>-3341250</v>
      </c>
      <c r="V581" s="41" t="n">
        <f aca="false">L581-Q581</f>
        <v>-601425</v>
      </c>
      <c r="W581" s="41" t="n">
        <f aca="false">M581-R581</f>
        <v>0</v>
      </c>
      <c r="X581" s="41" t="n">
        <f aca="false">N581-S581</f>
        <v>0</v>
      </c>
      <c r="Y581" s="41" t="n">
        <f aca="false">O581-T581</f>
        <v>0</v>
      </c>
      <c r="Z581" s="38" t="s">
        <v>370</v>
      </c>
      <c r="AA581" s="38" t="s">
        <v>241</v>
      </c>
      <c r="AB581" s="38" t="s">
        <v>369</v>
      </c>
      <c r="AC581" s="39" t="s">
        <v>243</v>
      </c>
    </row>
    <row r="582" customFormat="false" ht="15" hidden="false" customHeight="false" outlineLevel="0" collapsed="false">
      <c r="A582" s="38" t="s">
        <v>236</v>
      </c>
      <c r="B582" s="40" t="n">
        <v>43160</v>
      </c>
      <c r="C582" s="40" t="n">
        <v>43160</v>
      </c>
      <c r="D582" s="38" t="s">
        <v>237</v>
      </c>
      <c r="E582" s="39" t="s">
        <v>466</v>
      </c>
      <c r="F582" s="39" t="s">
        <v>467</v>
      </c>
      <c r="G582" s="38" t="s">
        <v>319</v>
      </c>
      <c r="H582" s="38" t="s">
        <v>241</v>
      </c>
      <c r="I582" s="41" t="n">
        <v>18</v>
      </c>
      <c r="J582" s="38" t="s">
        <v>369</v>
      </c>
      <c r="K582" s="39"/>
      <c r="L582" s="39"/>
      <c r="M582" s="39"/>
      <c r="N582" s="39"/>
      <c r="O582" s="39"/>
      <c r="P582" s="41" t="n">
        <v>63000</v>
      </c>
      <c r="Q582" s="41" t="n">
        <v>11340</v>
      </c>
      <c r="R582" s="41" t="n">
        <v>0</v>
      </c>
      <c r="S582" s="41" t="n">
        <v>0</v>
      </c>
      <c r="T582" s="41" t="n">
        <v>0</v>
      </c>
      <c r="U582" s="41" t="n">
        <f aca="false">K582-P582</f>
        <v>-63000</v>
      </c>
      <c r="V582" s="41" t="n">
        <f aca="false">L582-Q582</f>
        <v>-11340</v>
      </c>
      <c r="W582" s="41" t="n">
        <f aca="false">M582-R582</f>
        <v>0</v>
      </c>
      <c r="X582" s="41" t="n">
        <f aca="false">N582-S582</f>
        <v>0</v>
      </c>
      <c r="Y582" s="41" t="n">
        <f aca="false">O582-T582</f>
        <v>0</v>
      </c>
      <c r="Z582" s="38" t="s">
        <v>370</v>
      </c>
      <c r="AA582" s="38" t="s">
        <v>241</v>
      </c>
      <c r="AB582" s="38" t="s">
        <v>369</v>
      </c>
      <c r="AC582" s="39" t="s">
        <v>243</v>
      </c>
    </row>
    <row r="583" customFormat="false" ht="15" hidden="false" customHeight="false" outlineLevel="0" collapsed="false">
      <c r="A583" s="38" t="s">
        <v>236</v>
      </c>
      <c r="B583" s="40" t="n">
        <v>43160</v>
      </c>
      <c r="C583" s="40" t="n">
        <v>43160</v>
      </c>
      <c r="D583" s="38" t="s">
        <v>237</v>
      </c>
      <c r="E583" s="39" t="s">
        <v>608</v>
      </c>
      <c r="F583" s="39" t="s">
        <v>609</v>
      </c>
      <c r="G583" s="38" t="s">
        <v>319</v>
      </c>
      <c r="H583" s="38" t="s">
        <v>241</v>
      </c>
      <c r="I583" s="41" t="n">
        <v>18</v>
      </c>
      <c r="J583" s="38" t="s">
        <v>369</v>
      </c>
      <c r="K583" s="39"/>
      <c r="L583" s="39"/>
      <c r="M583" s="39"/>
      <c r="N583" s="39"/>
      <c r="O583" s="39"/>
      <c r="P583" s="41" t="n">
        <v>1020600</v>
      </c>
      <c r="Q583" s="41" t="n">
        <v>183708</v>
      </c>
      <c r="R583" s="41" t="n">
        <v>0</v>
      </c>
      <c r="S583" s="41" t="n">
        <v>0</v>
      </c>
      <c r="T583" s="41" t="n">
        <v>0</v>
      </c>
      <c r="U583" s="41" t="n">
        <f aca="false">K583-P583</f>
        <v>-1020600</v>
      </c>
      <c r="V583" s="41" t="n">
        <f aca="false">L583-Q583</f>
        <v>-183708</v>
      </c>
      <c r="W583" s="41" t="n">
        <f aca="false">M583-R583</f>
        <v>0</v>
      </c>
      <c r="X583" s="41" t="n">
        <f aca="false">N583-S583</f>
        <v>0</v>
      </c>
      <c r="Y583" s="41" t="n">
        <f aca="false">O583-T583</f>
        <v>0</v>
      </c>
      <c r="Z583" s="38" t="s">
        <v>370</v>
      </c>
      <c r="AA583" s="38" t="s">
        <v>241</v>
      </c>
      <c r="AB583" s="38" t="s">
        <v>369</v>
      </c>
      <c r="AC583" s="39" t="s">
        <v>243</v>
      </c>
    </row>
    <row r="584" customFormat="false" ht="15" hidden="false" customHeight="false" outlineLevel="0" collapsed="false">
      <c r="A584" s="38" t="s">
        <v>236</v>
      </c>
      <c r="B584" s="40" t="n">
        <v>43160</v>
      </c>
      <c r="C584" s="40" t="n">
        <v>43160</v>
      </c>
      <c r="D584" s="38" t="s">
        <v>237</v>
      </c>
      <c r="E584" s="39" t="s">
        <v>637</v>
      </c>
      <c r="F584" s="39" t="s">
        <v>395</v>
      </c>
      <c r="G584" s="38" t="s">
        <v>319</v>
      </c>
      <c r="H584" s="38" t="s">
        <v>369</v>
      </c>
      <c r="I584" s="41" t="n">
        <v>5</v>
      </c>
      <c r="J584" s="38" t="s">
        <v>369</v>
      </c>
      <c r="K584" s="39"/>
      <c r="L584" s="39"/>
      <c r="M584" s="39"/>
      <c r="N584" s="39"/>
      <c r="O584" s="39"/>
      <c r="P584" s="41" t="n">
        <v>150000</v>
      </c>
      <c r="Q584" s="41" t="n">
        <v>7500</v>
      </c>
      <c r="R584" s="41" t="n">
        <v>0</v>
      </c>
      <c r="S584" s="41" t="n">
        <v>0</v>
      </c>
      <c r="T584" s="41" t="n">
        <v>0</v>
      </c>
      <c r="U584" s="41" t="n">
        <f aca="false">K584-P584</f>
        <v>-150000</v>
      </c>
      <c r="V584" s="41" t="n">
        <f aca="false">L584-Q584</f>
        <v>-7500</v>
      </c>
      <c r="W584" s="41" t="n">
        <f aca="false">M584-R584</f>
        <v>0</v>
      </c>
      <c r="X584" s="41" t="n">
        <f aca="false">N584-S584</f>
        <v>0</v>
      </c>
      <c r="Y584" s="41" t="n">
        <f aca="false">O584-T584</f>
        <v>0</v>
      </c>
      <c r="Z584" s="38" t="s">
        <v>441</v>
      </c>
      <c r="AA584" s="38" t="s">
        <v>241</v>
      </c>
      <c r="AB584" s="38" t="s">
        <v>369</v>
      </c>
      <c r="AC584" s="39" t="s">
        <v>243</v>
      </c>
    </row>
    <row r="585" customFormat="false" ht="15" hidden="false" customHeight="false" outlineLevel="0" collapsed="false">
      <c r="A585" s="38" t="s">
        <v>236</v>
      </c>
      <c r="B585" s="40" t="n">
        <v>43160</v>
      </c>
      <c r="C585" s="40" t="n">
        <v>43160</v>
      </c>
      <c r="D585" s="38" t="s">
        <v>237</v>
      </c>
      <c r="E585" s="39" t="s">
        <v>660</v>
      </c>
      <c r="F585" s="39" t="s">
        <v>408</v>
      </c>
      <c r="G585" s="38" t="s">
        <v>319</v>
      </c>
      <c r="H585" s="38" t="s">
        <v>241</v>
      </c>
      <c r="I585" s="41" t="n">
        <v>18</v>
      </c>
      <c r="J585" s="38" t="s">
        <v>369</v>
      </c>
      <c r="K585" s="39"/>
      <c r="L585" s="39"/>
      <c r="M585" s="39"/>
      <c r="N585" s="39"/>
      <c r="O585" s="39"/>
      <c r="P585" s="41" t="n">
        <v>150400</v>
      </c>
      <c r="Q585" s="41" t="n">
        <v>27072</v>
      </c>
      <c r="R585" s="41" t="n">
        <v>0</v>
      </c>
      <c r="S585" s="41" t="n">
        <v>0</v>
      </c>
      <c r="T585" s="41" t="n">
        <v>0</v>
      </c>
      <c r="U585" s="41" t="n">
        <f aca="false">K585-P585</f>
        <v>-150400</v>
      </c>
      <c r="V585" s="41" t="n">
        <f aca="false">L585-Q585</f>
        <v>-27072</v>
      </c>
      <c r="W585" s="41" t="n">
        <f aca="false">M585-R585</f>
        <v>0</v>
      </c>
      <c r="X585" s="41" t="n">
        <f aca="false">N585-S585</f>
        <v>0</v>
      </c>
      <c r="Y585" s="41" t="n">
        <f aca="false">O585-T585</f>
        <v>0</v>
      </c>
      <c r="Z585" s="38" t="s">
        <v>370</v>
      </c>
      <c r="AA585" s="38" t="s">
        <v>241</v>
      </c>
      <c r="AB585" s="38" t="s">
        <v>369</v>
      </c>
      <c r="AC585" s="39" t="s">
        <v>243</v>
      </c>
    </row>
    <row r="586" customFormat="false" ht="15" hidden="false" customHeight="false" outlineLevel="0" collapsed="false">
      <c r="A586" s="38" t="s">
        <v>236</v>
      </c>
      <c r="B586" s="40" t="n">
        <v>43160</v>
      </c>
      <c r="C586" s="40" t="n">
        <v>43160</v>
      </c>
      <c r="D586" s="38" t="s">
        <v>237</v>
      </c>
      <c r="E586" s="39" t="s">
        <v>421</v>
      </c>
      <c r="F586" s="39" t="s">
        <v>422</v>
      </c>
      <c r="G586" s="38" t="s">
        <v>319</v>
      </c>
      <c r="H586" s="38" t="s">
        <v>241</v>
      </c>
      <c r="I586" s="41" t="n">
        <v>18</v>
      </c>
      <c r="J586" s="38" t="s">
        <v>369</v>
      </c>
      <c r="K586" s="39"/>
      <c r="L586" s="39"/>
      <c r="M586" s="39"/>
      <c r="N586" s="39"/>
      <c r="O586" s="39"/>
      <c r="P586" s="41" t="n">
        <v>2138400</v>
      </c>
      <c r="Q586" s="41" t="n">
        <v>384912</v>
      </c>
      <c r="R586" s="41" t="n">
        <v>0</v>
      </c>
      <c r="S586" s="41" t="n">
        <v>0</v>
      </c>
      <c r="T586" s="41" t="n">
        <v>0</v>
      </c>
      <c r="U586" s="41" t="n">
        <f aca="false">K586-P586</f>
        <v>-2138400</v>
      </c>
      <c r="V586" s="41" t="n">
        <f aca="false">L586-Q586</f>
        <v>-384912</v>
      </c>
      <c r="W586" s="41" t="n">
        <f aca="false">M586-R586</f>
        <v>0</v>
      </c>
      <c r="X586" s="41" t="n">
        <f aca="false">N586-S586</f>
        <v>0</v>
      </c>
      <c r="Y586" s="41" t="n">
        <f aca="false">O586-T586</f>
        <v>0</v>
      </c>
      <c r="Z586" s="38" t="s">
        <v>370</v>
      </c>
      <c r="AA586" s="38" t="s">
        <v>241</v>
      </c>
      <c r="AB586" s="38" t="s">
        <v>369</v>
      </c>
      <c r="AC586" s="39" t="s">
        <v>243</v>
      </c>
    </row>
    <row r="587" customFormat="false" ht="15" hidden="false" customHeight="false" outlineLevel="0" collapsed="false">
      <c r="A587" s="38" t="s">
        <v>236</v>
      </c>
      <c r="B587" s="40" t="n">
        <v>43160</v>
      </c>
      <c r="C587" s="40" t="n">
        <v>43160</v>
      </c>
      <c r="D587" s="38" t="s">
        <v>237</v>
      </c>
      <c r="E587" s="39" t="s">
        <v>468</v>
      </c>
      <c r="F587" s="39" t="s">
        <v>469</v>
      </c>
      <c r="G587" s="38" t="s">
        <v>319</v>
      </c>
      <c r="H587" s="38" t="s">
        <v>241</v>
      </c>
      <c r="I587" s="41" t="n">
        <v>18</v>
      </c>
      <c r="J587" s="38" t="s">
        <v>369</v>
      </c>
      <c r="K587" s="39"/>
      <c r="L587" s="39"/>
      <c r="M587" s="39"/>
      <c r="N587" s="39"/>
      <c r="O587" s="39"/>
      <c r="P587" s="41" t="n">
        <v>7000</v>
      </c>
      <c r="Q587" s="41" t="n">
        <v>1260</v>
      </c>
      <c r="R587" s="41" t="n">
        <v>0</v>
      </c>
      <c r="S587" s="41" t="n">
        <v>0</v>
      </c>
      <c r="T587" s="41" t="n">
        <v>0</v>
      </c>
      <c r="U587" s="41" t="n">
        <f aca="false">K587-P587</f>
        <v>-7000</v>
      </c>
      <c r="V587" s="41" t="n">
        <f aca="false">L587-Q587</f>
        <v>-1260</v>
      </c>
      <c r="W587" s="41" t="n">
        <f aca="false">M587-R587</f>
        <v>0</v>
      </c>
      <c r="X587" s="41" t="n">
        <f aca="false">N587-S587</f>
        <v>0</v>
      </c>
      <c r="Y587" s="41" t="n">
        <f aca="false">O587-T587</f>
        <v>0</v>
      </c>
      <c r="Z587" s="38" t="s">
        <v>370</v>
      </c>
      <c r="AA587" s="38" t="s">
        <v>241</v>
      </c>
      <c r="AB587" s="38" t="s">
        <v>369</v>
      </c>
      <c r="AC587" s="39" t="s">
        <v>243</v>
      </c>
    </row>
    <row r="588" customFormat="false" ht="15" hidden="false" customHeight="false" outlineLevel="0" collapsed="false">
      <c r="A588" s="38" t="s">
        <v>236</v>
      </c>
      <c r="B588" s="40" t="n">
        <v>43160</v>
      </c>
      <c r="C588" s="40" t="n">
        <v>43160</v>
      </c>
      <c r="D588" s="38" t="s">
        <v>237</v>
      </c>
      <c r="E588" s="39" t="s">
        <v>634</v>
      </c>
      <c r="F588" s="39" t="s">
        <v>604</v>
      </c>
      <c r="G588" s="38" t="s">
        <v>319</v>
      </c>
      <c r="H588" s="38" t="s">
        <v>241</v>
      </c>
      <c r="I588" s="41" t="n">
        <v>18</v>
      </c>
      <c r="J588" s="38" t="s">
        <v>369</v>
      </c>
      <c r="K588" s="39"/>
      <c r="L588" s="39"/>
      <c r="M588" s="39"/>
      <c r="N588" s="39"/>
      <c r="O588" s="39"/>
      <c r="P588" s="41" t="n">
        <v>109560</v>
      </c>
      <c r="Q588" s="41" t="n">
        <v>19720.8</v>
      </c>
      <c r="R588" s="41" t="n">
        <v>0</v>
      </c>
      <c r="S588" s="41" t="n">
        <v>0</v>
      </c>
      <c r="T588" s="41" t="n">
        <v>0</v>
      </c>
      <c r="U588" s="41" t="n">
        <f aca="false">K588-P588</f>
        <v>-109560</v>
      </c>
      <c r="V588" s="41" t="n">
        <f aca="false">L588-Q588</f>
        <v>-19720.8</v>
      </c>
      <c r="W588" s="41" t="n">
        <f aca="false">M588-R588</f>
        <v>0</v>
      </c>
      <c r="X588" s="41" t="n">
        <f aca="false">N588-S588</f>
        <v>0</v>
      </c>
      <c r="Y588" s="41" t="n">
        <f aca="false">O588-T588</f>
        <v>0</v>
      </c>
      <c r="Z588" s="38" t="s">
        <v>370</v>
      </c>
      <c r="AA588" s="38" t="s">
        <v>241</v>
      </c>
      <c r="AB588" s="38" t="s">
        <v>369</v>
      </c>
      <c r="AC588" s="39" t="s">
        <v>243</v>
      </c>
    </row>
    <row r="589" customFormat="false" ht="15" hidden="false" customHeight="false" outlineLevel="0" collapsed="false">
      <c r="A589" s="38" t="s">
        <v>236</v>
      </c>
      <c r="B589" s="40" t="n">
        <v>43160</v>
      </c>
      <c r="C589" s="40" t="n">
        <v>43160</v>
      </c>
      <c r="D589" s="38" t="s">
        <v>237</v>
      </c>
      <c r="E589" s="39" t="s">
        <v>471</v>
      </c>
      <c r="F589" s="39" t="s">
        <v>472</v>
      </c>
      <c r="G589" s="38" t="s">
        <v>319</v>
      </c>
      <c r="H589" s="38" t="s">
        <v>241</v>
      </c>
      <c r="I589" s="41" t="n">
        <v>18</v>
      </c>
      <c r="J589" s="38" t="s">
        <v>369</v>
      </c>
      <c r="K589" s="39"/>
      <c r="L589" s="39"/>
      <c r="M589" s="39"/>
      <c r="N589" s="39"/>
      <c r="O589" s="39"/>
      <c r="P589" s="41" t="n">
        <v>18150</v>
      </c>
      <c r="Q589" s="41" t="n">
        <v>3267</v>
      </c>
      <c r="R589" s="41" t="n">
        <v>0</v>
      </c>
      <c r="S589" s="41" t="n">
        <v>0</v>
      </c>
      <c r="T589" s="41" t="n">
        <v>0</v>
      </c>
      <c r="U589" s="41" t="n">
        <f aca="false">K589-P589</f>
        <v>-18150</v>
      </c>
      <c r="V589" s="41" t="n">
        <f aca="false">L589-Q589</f>
        <v>-3267</v>
      </c>
      <c r="W589" s="41" t="n">
        <f aca="false">M589-R589</f>
        <v>0</v>
      </c>
      <c r="X589" s="41" t="n">
        <f aca="false">N589-S589</f>
        <v>0</v>
      </c>
      <c r="Y589" s="41" t="n">
        <f aca="false">O589-T589</f>
        <v>0</v>
      </c>
      <c r="Z589" s="38" t="s">
        <v>370</v>
      </c>
      <c r="AA589" s="38" t="s">
        <v>241</v>
      </c>
      <c r="AB589" s="38" t="s">
        <v>369</v>
      </c>
      <c r="AC589" s="39" t="s">
        <v>243</v>
      </c>
    </row>
    <row r="590" customFormat="false" ht="15" hidden="false" customHeight="false" outlineLevel="0" collapsed="false">
      <c r="A590" s="38" t="s">
        <v>236</v>
      </c>
      <c r="B590" s="40" t="n">
        <v>43160</v>
      </c>
      <c r="C590" s="40" t="n">
        <v>43160</v>
      </c>
      <c r="D590" s="38" t="s">
        <v>237</v>
      </c>
      <c r="E590" s="39" t="s">
        <v>427</v>
      </c>
      <c r="F590" s="39" t="s">
        <v>428</v>
      </c>
      <c r="G590" s="38" t="s">
        <v>319</v>
      </c>
      <c r="H590" s="38" t="s">
        <v>241</v>
      </c>
      <c r="I590" s="41" t="n">
        <v>18</v>
      </c>
      <c r="J590" s="38" t="s">
        <v>369</v>
      </c>
      <c r="K590" s="39"/>
      <c r="L590" s="39"/>
      <c r="M590" s="39"/>
      <c r="N590" s="39"/>
      <c r="O590" s="39"/>
      <c r="P590" s="41" t="n">
        <v>4800</v>
      </c>
      <c r="Q590" s="41" t="n">
        <v>864</v>
      </c>
      <c r="R590" s="41" t="n">
        <v>0</v>
      </c>
      <c r="S590" s="41" t="n">
        <v>0</v>
      </c>
      <c r="T590" s="41" t="n">
        <v>0</v>
      </c>
      <c r="U590" s="41" t="n">
        <f aca="false">K590-P590</f>
        <v>-4800</v>
      </c>
      <c r="V590" s="41" t="n">
        <f aca="false">L590-Q590</f>
        <v>-864</v>
      </c>
      <c r="W590" s="41" t="n">
        <f aca="false">M590-R590</f>
        <v>0</v>
      </c>
      <c r="X590" s="41" t="n">
        <f aca="false">N590-S590</f>
        <v>0</v>
      </c>
      <c r="Y590" s="41" t="n">
        <f aca="false">O590-T590</f>
        <v>0</v>
      </c>
      <c r="Z590" s="38" t="s">
        <v>370</v>
      </c>
      <c r="AA590" s="38" t="s">
        <v>241</v>
      </c>
      <c r="AB590" s="38" t="s">
        <v>369</v>
      </c>
      <c r="AC590" s="39" t="s">
        <v>243</v>
      </c>
    </row>
    <row r="591" customFormat="false" ht="15" hidden="false" customHeight="false" outlineLevel="0" collapsed="false">
      <c r="A591" s="38" t="s">
        <v>236</v>
      </c>
      <c r="B591" s="40" t="n">
        <v>43160</v>
      </c>
      <c r="C591" s="40" t="n">
        <v>43160</v>
      </c>
      <c r="D591" s="38" t="s">
        <v>237</v>
      </c>
      <c r="E591" s="39" t="s">
        <v>636</v>
      </c>
      <c r="F591" s="39" t="s">
        <v>539</v>
      </c>
      <c r="G591" s="38" t="s">
        <v>319</v>
      </c>
      <c r="H591" s="38" t="s">
        <v>241</v>
      </c>
      <c r="I591" s="41" t="n">
        <v>18</v>
      </c>
      <c r="J591" s="38" t="s">
        <v>369</v>
      </c>
      <c r="K591" s="39"/>
      <c r="L591" s="39"/>
      <c r="M591" s="39"/>
      <c r="N591" s="39"/>
      <c r="O591" s="39"/>
      <c r="P591" s="41" t="n">
        <v>121380</v>
      </c>
      <c r="Q591" s="41" t="n">
        <v>21848</v>
      </c>
      <c r="R591" s="41" t="n">
        <v>0</v>
      </c>
      <c r="S591" s="41" t="n">
        <v>0</v>
      </c>
      <c r="T591" s="41" t="n">
        <v>0</v>
      </c>
      <c r="U591" s="41" t="n">
        <f aca="false">K591-P591</f>
        <v>-121380</v>
      </c>
      <c r="V591" s="41" t="n">
        <f aca="false">L591-Q591</f>
        <v>-21848</v>
      </c>
      <c r="W591" s="41" t="n">
        <f aca="false">M591-R591</f>
        <v>0</v>
      </c>
      <c r="X591" s="41" t="n">
        <f aca="false">N591-S591</f>
        <v>0</v>
      </c>
      <c r="Y591" s="41" t="n">
        <f aca="false">O591-T591</f>
        <v>0</v>
      </c>
      <c r="Z591" s="38" t="s">
        <v>370</v>
      </c>
      <c r="AA591" s="38" t="s">
        <v>241</v>
      </c>
      <c r="AB591" s="38" t="s">
        <v>369</v>
      </c>
      <c r="AC591" s="39" t="s">
        <v>243</v>
      </c>
    </row>
    <row r="592" customFormat="false" ht="15" hidden="false" customHeight="false" outlineLevel="0" collapsed="false">
      <c r="A592" s="38" t="s">
        <v>236</v>
      </c>
      <c r="B592" s="40" t="n">
        <v>43160</v>
      </c>
      <c r="C592" s="40" t="n">
        <v>43160</v>
      </c>
      <c r="D592" s="38" t="s">
        <v>237</v>
      </c>
      <c r="E592" s="39" t="s">
        <v>479</v>
      </c>
      <c r="F592" s="39" t="s">
        <v>480</v>
      </c>
      <c r="G592" s="38" t="s">
        <v>319</v>
      </c>
      <c r="H592" s="38" t="s">
        <v>241</v>
      </c>
      <c r="I592" s="41" t="n">
        <v>18</v>
      </c>
      <c r="J592" s="38" t="s">
        <v>369</v>
      </c>
      <c r="K592" s="39"/>
      <c r="L592" s="39"/>
      <c r="M592" s="39"/>
      <c r="N592" s="39"/>
      <c r="O592" s="39"/>
      <c r="P592" s="41" t="n">
        <v>3264000</v>
      </c>
      <c r="Q592" s="41" t="n">
        <v>587520</v>
      </c>
      <c r="R592" s="41" t="n">
        <v>0</v>
      </c>
      <c r="S592" s="41" t="n">
        <v>0</v>
      </c>
      <c r="T592" s="41" t="n">
        <v>0</v>
      </c>
      <c r="U592" s="41" t="n">
        <f aca="false">K592-P592</f>
        <v>-3264000</v>
      </c>
      <c r="V592" s="41" t="n">
        <f aca="false">L592-Q592</f>
        <v>-587520</v>
      </c>
      <c r="W592" s="41" t="n">
        <f aca="false">M592-R592</f>
        <v>0</v>
      </c>
      <c r="X592" s="41" t="n">
        <f aca="false">N592-S592</f>
        <v>0</v>
      </c>
      <c r="Y592" s="41" t="n">
        <f aca="false">O592-T592</f>
        <v>0</v>
      </c>
      <c r="Z592" s="38" t="s">
        <v>370</v>
      </c>
      <c r="AA592" s="38" t="s">
        <v>241</v>
      </c>
      <c r="AB592" s="38" t="s">
        <v>369</v>
      </c>
      <c r="AC592" s="39" t="s">
        <v>243</v>
      </c>
    </row>
    <row r="593" customFormat="false" ht="15" hidden="false" customHeight="false" outlineLevel="0" collapsed="false">
      <c r="A593" s="38" t="s">
        <v>236</v>
      </c>
      <c r="B593" s="40" t="n">
        <v>43160</v>
      </c>
      <c r="C593" s="40" t="n">
        <v>43160</v>
      </c>
      <c r="D593" s="38" t="s">
        <v>237</v>
      </c>
      <c r="E593" s="39" t="s">
        <v>661</v>
      </c>
      <c r="F593" s="39" t="s">
        <v>662</v>
      </c>
      <c r="G593" s="38" t="s">
        <v>319</v>
      </c>
      <c r="H593" s="38" t="s">
        <v>241</v>
      </c>
      <c r="I593" s="41" t="n">
        <v>18</v>
      </c>
      <c r="J593" s="38" t="s">
        <v>369</v>
      </c>
      <c r="K593" s="39"/>
      <c r="L593" s="39"/>
      <c r="M593" s="39"/>
      <c r="N593" s="39"/>
      <c r="O593" s="39"/>
      <c r="P593" s="41" t="n">
        <v>515160</v>
      </c>
      <c r="Q593" s="41" t="n">
        <v>92728.8</v>
      </c>
      <c r="R593" s="41" t="n">
        <v>0</v>
      </c>
      <c r="S593" s="41" t="n">
        <v>0</v>
      </c>
      <c r="T593" s="41" t="n">
        <v>0</v>
      </c>
      <c r="U593" s="41" t="n">
        <f aca="false">K593-P593</f>
        <v>-515160</v>
      </c>
      <c r="V593" s="41" t="n">
        <f aca="false">L593-Q593</f>
        <v>-92728.8</v>
      </c>
      <c r="W593" s="41" t="n">
        <f aca="false">M593-R593</f>
        <v>0</v>
      </c>
      <c r="X593" s="41" t="n">
        <f aca="false">N593-S593</f>
        <v>0</v>
      </c>
      <c r="Y593" s="41" t="n">
        <f aca="false">O593-T593</f>
        <v>0</v>
      </c>
      <c r="Z593" s="38" t="s">
        <v>370</v>
      </c>
      <c r="AA593" s="38" t="s">
        <v>241</v>
      </c>
      <c r="AB593" s="38" t="s">
        <v>369</v>
      </c>
      <c r="AC593" s="39" t="s">
        <v>243</v>
      </c>
    </row>
    <row r="594" customFormat="false" ht="15" hidden="false" customHeight="false" outlineLevel="0" collapsed="false">
      <c r="A594" s="38" t="s">
        <v>236</v>
      </c>
      <c r="B594" s="40" t="n">
        <v>43160</v>
      </c>
      <c r="C594" s="40" t="n">
        <v>43160</v>
      </c>
      <c r="D594" s="38" t="s">
        <v>237</v>
      </c>
      <c r="E594" s="39" t="s">
        <v>617</v>
      </c>
      <c r="F594" s="39" t="s">
        <v>347</v>
      </c>
      <c r="G594" s="38" t="s">
        <v>319</v>
      </c>
      <c r="H594" s="38" t="s">
        <v>241</v>
      </c>
      <c r="I594" s="41" t="n">
        <v>18</v>
      </c>
      <c r="J594" s="38" t="s">
        <v>369</v>
      </c>
      <c r="K594" s="39"/>
      <c r="L594" s="39"/>
      <c r="M594" s="39"/>
      <c r="N594" s="39"/>
      <c r="O594" s="39"/>
      <c r="P594" s="41" t="n">
        <v>9900</v>
      </c>
      <c r="Q594" s="41" t="n">
        <v>1782</v>
      </c>
      <c r="R594" s="41" t="n">
        <v>0</v>
      </c>
      <c r="S594" s="41" t="n">
        <v>0</v>
      </c>
      <c r="T594" s="41" t="n">
        <v>0</v>
      </c>
      <c r="U594" s="41" t="n">
        <f aca="false">K594-P594</f>
        <v>-9900</v>
      </c>
      <c r="V594" s="41" t="n">
        <f aca="false">L594-Q594</f>
        <v>-1782</v>
      </c>
      <c r="W594" s="41" t="n">
        <f aca="false">M594-R594</f>
        <v>0</v>
      </c>
      <c r="X594" s="41" t="n">
        <f aca="false">N594-S594</f>
        <v>0</v>
      </c>
      <c r="Y594" s="41" t="n">
        <f aca="false">O594-T594</f>
        <v>0</v>
      </c>
      <c r="Z594" s="38" t="s">
        <v>370</v>
      </c>
      <c r="AA594" s="38" t="s">
        <v>241</v>
      </c>
      <c r="AB594" s="38" t="s">
        <v>369</v>
      </c>
      <c r="AC594" s="39" t="s">
        <v>243</v>
      </c>
    </row>
    <row r="595" customFormat="false" ht="15" hidden="false" customHeight="false" outlineLevel="0" collapsed="false">
      <c r="A595" s="38" t="s">
        <v>236</v>
      </c>
      <c r="B595" s="40" t="n">
        <v>43160</v>
      </c>
      <c r="C595" s="40" t="n">
        <v>43160</v>
      </c>
      <c r="D595" s="38" t="s">
        <v>237</v>
      </c>
      <c r="E595" s="39" t="s">
        <v>556</v>
      </c>
      <c r="F595" s="39" t="s">
        <v>557</v>
      </c>
      <c r="G595" s="38" t="s">
        <v>319</v>
      </c>
      <c r="H595" s="38" t="s">
        <v>241</v>
      </c>
      <c r="I595" s="41" t="n">
        <v>18</v>
      </c>
      <c r="J595" s="38" t="s">
        <v>369</v>
      </c>
      <c r="K595" s="39"/>
      <c r="L595" s="39"/>
      <c r="M595" s="39"/>
      <c r="N595" s="39"/>
      <c r="O595" s="39"/>
      <c r="P595" s="41" t="n">
        <v>1000</v>
      </c>
      <c r="Q595" s="41" t="n">
        <v>180</v>
      </c>
      <c r="R595" s="41" t="n">
        <v>0</v>
      </c>
      <c r="S595" s="41" t="n">
        <v>0</v>
      </c>
      <c r="T595" s="41" t="n">
        <v>0</v>
      </c>
      <c r="U595" s="41" t="n">
        <f aca="false">K595-P595</f>
        <v>-1000</v>
      </c>
      <c r="V595" s="41" t="n">
        <f aca="false">L595-Q595</f>
        <v>-180</v>
      </c>
      <c r="W595" s="41" t="n">
        <f aca="false">M595-R595</f>
        <v>0</v>
      </c>
      <c r="X595" s="41" t="n">
        <f aca="false">N595-S595</f>
        <v>0</v>
      </c>
      <c r="Y595" s="41" t="n">
        <f aca="false">O595-T595</f>
        <v>0</v>
      </c>
      <c r="Z595" s="38" t="s">
        <v>370</v>
      </c>
      <c r="AA595" s="38" t="s">
        <v>241</v>
      </c>
      <c r="AB595" s="38" t="s">
        <v>369</v>
      </c>
      <c r="AC595" s="39" t="s">
        <v>243</v>
      </c>
    </row>
    <row r="596" customFormat="false" ht="15" hidden="false" customHeight="false" outlineLevel="0" collapsed="false">
      <c r="A596" s="38" t="s">
        <v>236</v>
      </c>
      <c r="B596" s="40" t="n">
        <v>43160</v>
      </c>
      <c r="C596" s="40" t="n">
        <v>43160</v>
      </c>
      <c r="D596" s="38" t="s">
        <v>237</v>
      </c>
      <c r="E596" s="39" t="s">
        <v>663</v>
      </c>
      <c r="F596" s="39" t="s">
        <v>664</v>
      </c>
      <c r="G596" s="38" t="s">
        <v>319</v>
      </c>
      <c r="H596" s="38" t="s">
        <v>241</v>
      </c>
      <c r="I596" s="41" t="n">
        <v>18</v>
      </c>
      <c r="J596" s="38" t="s">
        <v>369</v>
      </c>
      <c r="K596" s="39"/>
      <c r="L596" s="39"/>
      <c r="M596" s="39"/>
      <c r="N596" s="39"/>
      <c r="O596" s="39"/>
      <c r="P596" s="41" t="n">
        <v>1061835</v>
      </c>
      <c r="Q596" s="41" t="n">
        <v>191130.3</v>
      </c>
      <c r="R596" s="41" t="n">
        <v>0</v>
      </c>
      <c r="S596" s="41" t="n">
        <v>0</v>
      </c>
      <c r="T596" s="41" t="n">
        <v>0</v>
      </c>
      <c r="U596" s="41" t="n">
        <f aca="false">K596-P596</f>
        <v>-1061835</v>
      </c>
      <c r="V596" s="41" t="n">
        <f aca="false">L596-Q596</f>
        <v>-191130.3</v>
      </c>
      <c r="W596" s="41" t="n">
        <f aca="false">M596-R596</f>
        <v>0</v>
      </c>
      <c r="X596" s="41" t="n">
        <f aca="false">N596-S596</f>
        <v>0</v>
      </c>
      <c r="Y596" s="41" t="n">
        <f aca="false">O596-T596</f>
        <v>0</v>
      </c>
      <c r="Z596" s="38" t="s">
        <v>370</v>
      </c>
      <c r="AA596" s="38" t="s">
        <v>241</v>
      </c>
      <c r="AB596" s="38" t="s">
        <v>369</v>
      </c>
      <c r="AC596" s="39" t="s">
        <v>243</v>
      </c>
    </row>
    <row r="597" customFormat="false" ht="15" hidden="false" customHeight="false" outlineLevel="0" collapsed="false">
      <c r="A597" s="38" t="s">
        <v>236</v>
      </c>
      <c r="B597" s="40" t="n">
        <v>43160</v>
      </c>
      <c r="C597" s="40" t="n">
        <v>43160</v>
      </c>
      <c r="D597" s="38" t="s">
        <v>237</v>
      </c>
      <c r="E597" s="39" t="s">
        <v>665</v>
      </c>
      <c r="F597" s="39" t="s">
        <v>302</v>
      </c>
      <c r="G597" s="38" t="s">
        <v>319</v>
      </c>
      <c r="H597" s="38" t="s">
        <v>241</v>
      </c>
      <c r="I597" s="41" t="n">
        <v>5</v>
      </c>
      <c r="J597" s="38" t="s">
        <v>241</v>
      </c>
      <c r="K597" s="39"/>
      <c r="L597" s="39"/>
      <c r="M597" s="39"/>
      <c r="N597" s="39"/>
      <c r="O597" s="39"/>
      <c r="P597" s="41" t="n">
        <v>5480</v>
      </c>
      <c r="Q597" s="41" t="n">
        <v>0</v>
      </c>
      <c r="R597" s="41" t="n">
        <v>137</v>
      </c>
      <c r="S597" s="41" t="n">
        <v>137</v>
      </c>
      <c r="T597" s="41" t="n">
        <v>0</v>
      </c>
      <c r="U597" s="41" t="n">
        <f aca="false">K597-P597</f>
        <v>-5480</v>
      </c>
      <c r="V597" s="41" t="n">
        <f aca="false">L597-Q597</f>
        <v>0</v>
      </c>
      <c r="W597" s="41" t="n">
        <f aca="false">M597-R597</f>
        <v>-137</v>
      </c>
      <c r="X597" s="41" t="n">
        <f aca="false">N597-S597</f>
        <v>-137</v>
      </c>
      <c r="Y597" s="41" t="n">
        <f aca="false">O597-T597</f>
        <v>0</v>
      </c>
      <c r="Z597" s="38" t="s">
        <v>370</v>
      </c>
      <c r="AA597" s="38" t="s">
        <v>241</v>
      </c>
      <c r="AB597" s="38" t="s">
        <v>369</v>
      </c>
      <c r="AC597" s="39" t="s">
        <v>243</v>
      </c>
    </row>
    <row r="598" customFormat="false" ht="15" hidden="false" customHeight="false" outlineLevel="0" collapsed="false">
      <c r="A598" s="38" t="s">
        <v>236</v>
      </c>
      <c r="B598" s="40" t="n">
        <v>43160</v>
      </c>
      <c r="C598" s="40" t="n">
        <v>43313</v>
      </c>
      <c r="D598" s="38" t="s">
        <v>237</v>
      </c>
      <c r="E598" s="39" t="s">
        <v>439</v>
      </c>
      <c r="F598" s="39" t="s">
        <v>440</v>
      </c>
      <c r="G598" s="38" t="s">
        <v>319</v>
      </c>
      <c r="H598" s="38" t="s">
        <v>369</v>
      </c>
      <c r="I598" s="41" t="n">
        <v>5</v>
      </c>
      <c r="J598" s="38" t="s">
        <v>369</v>
      </c>
      <c r="K598" s="39"/>
      <c r="L598" s="39"/>
      <c r="M598" s="39"/>
      <c r="N598" s="39"/>
      <c r="O598" s="39"/>
      <c r="P598" s="41" t="n">
        <v>138900</v>
      </c>
      <c r="Q598" s="41" t="n">
        <v>6945</v>
      </c>
      <c r="R598" s="41" t="n">
        <v>0</v>
      </c>
      <c r="S598" s="41" t="n">
        <v>0</v>
      </c>
      <c r="T598" s="41" t="n">
        <v>0</v>
      </c>
      <c r="U598" s="41" t="n">
        <f aca="false">K598-P598</f>
        <v>-138900</v>
      </c>
      <c r="V598" s="41" t="n">
        <f aca="false">L598-Q598</f>
        <v>-6945</v>
      </c>
      <c r="W598" s="41" t="n">
        <f aca="false">M598-R598</f>
        <v>0</v>
      </c>
      <c r="X598" s="41" t="n">
        <f aca="false">N598-S598</f>
        <v>0</v>
      </c>
      <c r="Y598" s="41" t="n">
        <f aca="false">O598-T598</f>
        <v>0</v>
      </c>
      <c r="Z598" s="38" t="s">
        <v>441</v>
      </c>
      <c r="AA598" s="38" t="s">
        <v>241</v>
      </c>
      <c r="AB598" s="38" t="s">
        <v>369</v>
      </c>
      <c r="AC598" s="39" t="s">
        <v>243</v>
      </c>
    </row>
    <row r="599" customFormat="false" ht="15" hidden="false" customHeight="false" outlineLevel="0" collapsed="false">
      <c r="A599" s="38" t="s">
        <v>332</v>
      </c>
      <c r="B599" s="40" t="n">
        <v>43132</v>
      </c>
      <c r="C599" s="40" t="n">
        <v>43160</v>
      </c>
      <c r="D599" s="38" t="s">
        <v>237</v>
      </c>
      <c r="E599" s="39" t="s">
        <v>398</v>
      </c>
      <c r="F599" s="39" t="s">
        <v>341</v>
      </c>
      <c r="G599" s="38" t="s">
        <v>319</v>
      </c>
      <c r="H599" s="38" t="s">
        <v>241</v>
      </c>
      <c r="I599" s="41" t="n">
        <v>18</v>
      </c>
      <c r="J599" s="38" t="s">
        <v>369</v>
      </c>
      <c r="K599" s="39"/>
      <c r="L599" s="39"/>
      <c r="M599" s="39"/>
      <c r="N599" s="39"/>
      <c r="O599" s="39"/>
      <c r="P599" s="41" t="n">
        <v>2399000</v>
      </c>
      <c r="Q599" s="41" t="n">
        <v>431820</v>
      </c>
      <c r="R599" s="41" t="n">
        <v>0</v>
      </c>
      <c r="S599" s="41" t="n">
        <v>0</v>
      </c>
      <c r="T599" s="41" t="n">
        <v>0</v>
      </c>
      <c r="U599" s="41" t="n">
        <f aca="false">K599-P599</f>
        <v>-2399000</v>
      </c>
      <c r="V599" s="41" t="n">
        <f aca="false">L599-Q599</f>
        <v>-431820</v>
      </c>
      <c r="W599" s="41" t="n">
        <f aca="false">M599-R599</f>
        <v>0</v>
      </c>
      <c r="X599" s="41" t="n">
        <f aca="false">N599-S599</f>
        <v>0</v>
      </c>
      <c r="Y599" s="41" t="n">
        <f aca="false">O599-T599</f>
        <v>0</v>
      </c>
      <c r="Z599" s="38" t="s">
        <v>666</v>
      </c>
      <c r="AA599" s="38" t="s">
        <v>241</v>
      </c>
      <c r="AB599" s="38" t="s">
        <v>369</v>
      </c>
      <c r="AC599" s="39" t="s">
        <v>243</v>
      </c>
    </row>
  </sheetData>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2018-09-17T04:57:32Z</dcterms:created>
  <dc:creator>support@gstzen.in</dc:creator>
  <dc:description/>
  <dc:language>en-IN</dc:language>
  <cp:lastModifiedBy>Admin</cp:lastModifiedBy>
  <cp:lastPrinted>2018-09-17T08:19:51Z</cp:lastPrinted>
  <dcterms:modified xsi:type="dcterms:W3CDTF">2019-02-06T09:06:12Z</dcterms:modified>
  <cp:revision>0</cp:revision>
  <dc:subject/>
  <dc:title>GSTZen GSTR-1 vs GSTR-2A vs GSTR-3B Yearly Comparison Report (PAN Level)</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2.5</vt:lpwstr>
  </property>
</Properties>
</file>